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365" windowHeight="11400"/>
  </bookViews>
  <sheets>
    <sheet name="ШКОЛЫ" sheetId="1" r:id="rId1"/>
  </sheets>
  <definedNames>
    <definedName name="_xlnm._FilterDatabase" localSheetId="0" hidden="1">ШКОЛЫ!$V$45:$W$45</definedName>
    <definedName name="Print_Area" localSheetId="0">ШКОЛЫ!$A$1:$AI$27</definedName>
  </definedNames>
  <calcPr calcId="162913"/>
</workbook>
</file>

<file path=xl/calcChain.xml><?xml version="1.0" encoding="utf-8"?>
<calcChain xmlns="http://schemas.openxmlformats.org/spreadsheetml/2006/main">
  <c r="BF21" i="1" l="1"/>
  <c r="BG21" i="1"/>
  <c r="BE21" i="1"/>
  <c r="BN11" i="1" l="1"/>
  <c r="BN12" i="1"/>
  <c r="BN13" i="1"/>
  <c r="BN14" i="1"/>
  <c r="BN15" i="1"/>
  <c r="BN16" i="1"/>
  <c r="BN17" i="1"/>
  <c r="BN18" i="1"/>
  <c r="BN19" i="1"/>
  <c r="BN20" i="1"/>
  <c r="BM11" i="1"/>
  <c r="BM12" i="1"/>
  <c r="BM13" i="1"/>
  <c r="BM14" i="1"/>
  <c r="BM15" i="1"/>
  <c r="BM16" i="1"/>
  <c r="BM17" i="1"/>
  <c r="BM18" i="1"/>
  <c r="BM19" i="1"/>
  <c r="BM20" i="1"/>
  <c r="BL11" i="1"/>
  <c r="BL12" i="1"/>
  <c r="BL13" i="1"/>
  <c r="BL14" i="1"/>
  <c r="BL15" i="1"/>
  <c r="BL16" i="1"/>
  <c r="BL17" i="1"/>
  <c r="BL18" i="1"/>
  <c r="BL19" i="1"/>
  <c r="BL20" i="1"/>
  <c r="BK11" i="1"/>
  <c r="BK12" i="1"/>
  <c r="BK13" i="1"/>
  <c r="BK14" i="1"/>
  <c r="BK15" i="1"/>
  <c r="BK16" i="1"/>
  <c r="BK17" i="1"/>
  <c r="BK18" i="1"/>
  <c r="BK19" i="1"/>
  <c r="BK20" i="1"/>
  <c r="BK10" i="1"/>
  <c r="BN10" i="1"/>
  <c r="BM10" i="1"/>
  <c r="BL10" i="1"/>
  <c r="BN21" i="1" l="1"/>
  <c r="BR11" i="1"/>
  <c r="BR12" i="1"/>
  <c r="BR13" i="1"/>
  <c r="BR14" i="1"/>
  <c r="BR15" i="1"/>
  <c r="BR16" i="1"/>
  <c r="BR17" i="1"/>
  <c r="BR18" i="1"/>
  <c r="BR19" i="1"/>
  <c r="BR20" i="1"/>
  <c r="BQ11" i="1"/>
  <c r="BQ12" i="1"/>
  <c r="BQ13" i="1"/>
  <c r="BQ14" i="1"/>
  <c r="BQ15" i="1"/>
  <c r="BQ16" i="1"/>
  <c r="BQ17" i="1"/>
  <c r="BQ18" i="1"/>
  <c r="BQ19" i="1"/>
  <c r="BQ20" i="1"/>
  <c r="BQ10" i="1"/>
  <c r="BP11" i="1"/>
  <c r="BP12" i="1"/>
  <c r="BP13" i="1"/>
  <c r="BP14" i="1"/>
  <c r="BP15" i="1"/>
  <c r="BP16" i="1"/>
  <c r="BP17" i="1"/>
  <c r="BP18" i="1"/>
  <c r="BP19" i="1"/>
  <c r="BP20" i="1"/>
  <c r="BA21" i="1"/>
  <c r="AZ21" i="1"/>
  <c r="AY21" i="1"/>
  <c r="BO20" i="1"/>
  <c r="BO19" i="1"/>
  <c r="BO18" i="1"/>
  <c r="BO17" i="1"/>
  <c r="BO16" i="1"/>
  <c r="BO15" i="1"/>
  <c r="BO14" i="1"/>
  <c r="BO13" i="1"/>
  <c r="BO12" i="1"/>
  <c r="BO11" i="1"/>
  <c r="BO10" i="1"/>
  <c r="AD11" i="1"/>
  <c r="AD12" i="1"/>
  <c r="AD13" i="1"/>
  <c r="AD14" i="1"/>
  <c r="AD15" i="1"/>
  <c r="AD16" i="1"/>
  <c r="AD17" i="1"/>
  <c r="AD18" i="1"/>
  <c r="AD19" i="1"/>
  <c r="AD20" i="1"/>
  <c r="AD10" i="1"/>
  <c r="AC11" i="1"/>
  <c r="AC12" i="1"/>
  <c r="AC13" i="1"/>
  <c r="AC14" i="1"/>
  <c r="AC15" i="1"/>
  <c r="AC16" i="1"/>
  <c r="AC17" i="1"/>
  <c r="AC18" i="1"/>
  <c r="AC19" i="1"/>
  <c r="AC20" i="1"/>
  <c r="D10" i="1"/>
  <c r="AA10" i="1" s="1"/>
  <c r="AB11" i="1"/>
  <c r="AB12" i="1"/>
  <c r="AB13" i="1"/>
  <c r="AB14" i="1"/>
  <c r="AB15" i="1"/>
  <c r="AB16" i="1"/>
  <c r="AB17" i="1"/>
  <c r="AB18" i="1"/>
  <c r="AB19" i="1"/>
  <c r="AB20" i="1"/>
  <c r="AB10" i="1"/>
  <c r="AA13" i="1"/>
  <c r="AA12" i="1"/>
  <c r="AA11" i="1"/>
  <c r="AA14" i="1"/>
  <c r="AA15" i="1"/>
  <c r="AA16" i="1"/>
  <c r="AA17" i="1"/>
  <c r="AA18" i="1"/>
  <c r="AA19" i="1"/>
  <c r="AA20" i="1"/>
  <c r="AD21" i="1" l="1"/>
  <c r="AC10" i="1"/>
  <c r="AC21" i="1" s="1"/>
  <c r="BL21" i="1"/>
  <c r="AA21" i="1"/>
  <c r="BP10" i="1"/>
  <c r="BR10" i="1"/>
  <c r="BM21" i="1"/>
  <c r="BS13" i="1"/>
  <c r="BS19" i="1"/>
  <c r="BS18" i="1"/>
  <c r="BS14" i="1"/>
  <c r="BS20" i="1"/>
  <c r="BS15" i="1"/>
  <c r="BS16" i="1"/>
  <c r="BS17" i="1"/>
  <c r="BS12" i="1"/>
  <c r="BS11" i="1"/>
  <c r="BS10" i="1" l="1"/>
  <c r="AG10" i="1" l="1"/>
  <c r="AG11" i="1"/>
  <c r="AG12" i="1"/>
  <c r="AG13" i="1"/>
  <c r="AG14" i="1"/>
  <c r="AG15" i="1"/>
  <c r="AG16" i="1"/>
  <c r="AG17" i="1"/>
  <c r="AG18" i="1"/>
  <c r="AG19" i="1"/>
  <c r="AG20" i="1"/>
  <c r="AU21" i="1"/>
  <c r="BB21" i="1"/>
  <c r="BC21" i="1"/>
  <c r="BD21" i="1"/>
  <c r="D21" i="1"/>
  <c r="E21" i="1"/>
  <c r="F21" i="1"/>
  <c r="G21" i="1"/>
  <c r="H21" i="1"/>
  <c r="I21" i="1"/>
  <c r="J21" i="1"/>
  <c r="K21" i="1"/>
  <c r="AJ21" i="1"/>
  <c r="AK21" i="1"/>
  <c r="AL21" i="1"/>
  <c r="L21" i="1"/>
  <c r="M21" i="1"/>
  <c r="N21" i="1"/>
  <c r="O21" i="1"/>
  <c r="P21" i="1"/>
  <c r="Q21" i="1"/>
  <c r="R21" i="1"/>
  <c r="S21" i="1"/>
  <c r="T21" i="1"/>
  <c r="AM21" i="1"/>
  <c r="AN21" i="1"/>
  <c r="AO21" i="1"/>
  <c r="U21" i="1"/>
  <c r="V21" i="1"/>
  <c r="W21" i="1"/>
  <c r="X21" i="1"/>
  <c r="Y21" i="1"/>
  <c r="Z21" i="1"/>
  <c r="AP21" i="1"/>
  <c r="AQ21" i="1"/>
  <c r="AR21" i="1"/>
  <c r="BH21" i="1"/>
  <c r="BI21" i="1"/>
  <c r="BJ21" i="1"/>
  <c r="AS21" i="1"/>
  <c r="AT21" i="1"/>
  <c r="BK21" i="1" l="1"/>
  <c r="AH11" i="1" l="1"/>
  <c r="AH12" i="1"/>
  <c r="AH13" i="1"/>
  <c r="AH14" i="1"/>
  <c r="AH15" i="1"/>
  <c r="AH16" i="1"/>
  <c r="AH17" i="1"/>
  <c r="AH18" i="1"/>
  <c r="AH19" i="1"/>
  <c r="AH20" i="1"/>
  <c r="AH10" i="1"/>
  <c r="AF11" i="1"/>
  <c r="AF12" i="1"/>
  <c r="AF13" i="1"/>
  <c r="AF14" i="1"/>
  <c r="AF15" i="1"/>
  <c r="AF16" i="1"/>
  <c r="AF17" i="1"/>
  <c r="AF18" i="1"/>
  <c r="AF19" i="1"/>
  <c r="AF20" i="1"/>
  <c r="AF10" i="1"/>
  <c r="C21" i="1" l="1"/>
  <c r="AB21" i="1" s="1"/>
  <c r="B21" i="1"/>
  <c r="BO21" i="1" s="1"/>
  <c r="AI11" i="1" l="1"/>
  <c r="BT11" i="1" s="1"/>
  <c r="AI12" i="1"/>
  <c r="BT12" i="1" s="1"/>
  <c r="AI13" i="1"/>
  <c r="BT13" i="1" s="1"/>
  <c r="AI14" i="1"/>
  <c r="BT14" i="1" s="1"/>
  <c r="AI15" i="1"/>
  <c r="BT15" i="1" s="1"/>
  <c r="AI16" i="1"/>
  <c r="BT16" i="1" s="1"/>
  <c r="AI17" i="1"/>
  <c r="BT17" i="1" s="1"/>
  <c r="AI18" i="1"/>
  <c r="BT18" i="1" s="1"/>
  <c r="AI19" i="1"/>
  <c r="BT19" i="1" s="1"/>
  <c r="AI20" i="1"/>
  <c r="BT20" i="1" s="1"/>
  <c r="AI10" i="1"/>
  <c r="BT10" i="1" s="1"/>
  <c r="AE10" i="1"/>
  <c r="BU10" i="1" s="1"/>
  <c r="AE12" i="1"/>
  <c r="BU12" i="1" s="1"/>
  <c r="AE16" i="1"/>
  <c r="BU16" i="1" s="1"/>
  <c r="AE19" i="1"/>
  <c r="BU19" i="1" s="1"/>
  <c r="AE13" i="1"/>
  <c r="BU13" i="1" s="1"/>
  <c r="AE20" i="1"/>
  <c r="BU20" i="1" s="1"/>
  <c r="AE21" i="1"/>
  <c r="AE11" i="1"/>
  <c r="BU11" i="1" s="1"/>
  <c r="AE18" i="1"/>
  <c r="BU18" i="1" s="1"/>
  <c r="AE17" i="1"/>
  <c r="BU17" i="1" s="1"/>
  <c r="AE15" i="1"/>
  <c r="BU15" i="1" s="1"/>
  <c r="AE14" i="1"/>
  <c r="BU14" i="1" s="1"/>
</calcChain>
</file>

<file path=xl/comments1.xml><?xml version="1.0" encoding="utf-8"?>
<comments xmlns="http://schemas.openxmlformats.org/spreadsheetml/2006/main">
  <authors>
    <author>Автор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Сумма "учителей всего" и "педагогических работников"</t>
        </r>
      </text>
    </comment>
  </commentList>
</comments>
</file>

<file path=xl/sharedStrings.xml><?xml version="1.0" encoding="utf-8"?>
<sst xmlns="http://schemas.openxmlformats.org/spreadsheetml/2006/main" count="161" uniqueCount="67">
  <si>
    <t>МБОУ СОШ</t>
  </si>
  <si>
    <t>МБОУ СОШ №1 г. Советский</t>
  </si>
  <si>
    <t>МБОУ СОШ №2 г. Советский</t>
  </si>
  <si>
    <t>МБОУ гимназия г. Советский</t>
  </si>
  <si>
    <t xml:space="preserve">МБОУ Алябьевская СОШ </t>
  </si>
  <si>
    <t>МБОУ СОШ п. Агириш</t>
  </si>
  <si>
    <t>МБОУ СОШ п.Зеленоборск</t>
  </si>
  <si>
    <t>МБОУ СОШ п. Коммунистический</t>
  </si>
  <si>
    <t>МБОУ СОШ п. Малиновский</t>
  </si>
  <si>
    <t>МБОУ СОШ п. Пионерский</t>
  </si>
  <si>
    <t xml:space="preserve">МБОУ СОШ п. Таежный </t>
  </si>
  <si>
    <t>Количество призовых мест</t>
  </si>
  <si>
    <t>МБОУ СОШ №4 г. Советский</t>
  </si>
  <si>
    <t>Кол-во победителей</t>
  </si>
  <si>
    <t>Кол-во призеров</t>
  </si>
  <si>
    <t>Общее количество педагогов в ОО</t>
  </si>
  <si>
    <t xml:space="preserve">Примечание: Рейтинг участия общеобразовательных организаций Советского района в конкурсах профессионального мастерства определяется следующим образом: </t>
  </si>
  <si>
    <t>3. Рейтинг определяется в соответствии с набранными баллами, фиксируется в диаграмме.</t>
  </si>
  <si>
    <t xml:space="preserve">Баллы </t>
  </si>
  <si>
    <t>участники (1 балл)</t>
  </si>
  <si>
    <t>победители (3 балла)</t>
  </si>
  <si>
    <t>призеры (2 балла)</t>
  </si>
  <si>
    <t>Общее кол-во набранных баллов</t>
  </si>
  <si>
    <t>Всего</t>
  </si>
  <si>
    <t>Доля педагогов, участвующих в конкурсах от общего кол-ва в %</t>
  </si>
  <si>
    <t xml:space="preserve">Директор МКУ Центр МТиМО </t>
  </si>
  <si>
    <t xml:space="preserve">Г.Е. Тропина </t>
  </si>
  <si>
    <t>Кол-во участников</t>
  </si>
  <si>
    <t>Кол-во призовых мест</t>
  </si>
  <si>
    <t>Кол-во уч-в</t>
  </si>
  <si>
    <t>ОБЩЕЕ КОЛИЧЕСТВО УЧАСТНИКОВ</t>
  </si>
  <si>
    <t>ВСЕГО</t>
  </si>
  <si>
    <t>из них</t>
  </si>
  <si>
    <t>участник</t>
  </si>
  <si>
    <t>победитель</t>
  </si>
  <si>
    <t>призер</t>
  </si>
  <si>
    <t>Муниципальный конкурс видеороликов "Вместе с наставником"</t>
  </si>
  <si>
    <t>Муниципальный конкурс "МОЙ новый урок в начальной школе"</t>
  </si>
  <si>
    <t>Муниципальный конкурс "Лучшие педагогические практики по формированию фг обучающихся и воспитанников среди муниципальных образовательных организаций Советского района</t>
  </si>
  <si>
    <t>Муниципальный конкурс «Инклюзивное образование: теория, практика, перспективы развития»</t>
  </si>
  <si>
    <t>Муниципальный этап всероссийских конкурсов профессионального мастерства в сфере образования «Педагог года» в Советском районе</t>
  </si>
  <si>
    <t>Региональный конкурс педагогических работников Ханты-Мансийского автономного округа-Югры «Портфолио молодого педагога»</t>
  </si>
  <si>
    <t>Региональный конкурс «Лучшие практики организации образовательной деятельности с применением технологий дистанционного обучения» в Ханты-Мансийском автономном округе – Югре в 2022 году»</t>
  </si>
  <si>
    <t>Муниципальный конкурс "Лучшие практики по организации образовательной деятельности в дистанционном формате" в 2022 году</t>
  </si>
  <si>
    <t>Муниципальный конкурс педагогических разработок «Мой полезный классный час»</t>
  </si>
  <si>
    <t>Муниципальный конкурс методических разработок "К вершинам мастерства"</t>
  </si>
  <si>
    <t>Реиональный этап XVIII Всероссийкого конкурса "За нравтсвенный подвиг учителя"</t>
  </si>
  <si>
    <t>Учет участия педагогов муниципальных образовательных организаций Советского района в муниципальных, региональных, всероссийских конкурсах профессионального мастерства в 2022 - 2023 учебном  году</t>
  </si>
  <si>
    <t>Конкурс  методических материалов среди стажировочных площадок по формированию и оценке функциональной грамотности обучающихся ХМАО-Югры</t>
  </si>
  <si>
    <t>Региональный конкурс на присуждение премии лучшим учителям ХМАО-Югры в 2023 году из федерального бюджета</t>
  </si>
  <si>
    <t>Региональный конкурс учебно-методических материалов по формированию основ финансовой грамотности обучающихся образовательных организаций ХМАО-Югры</t>
  </si>
  <si>
    <t>Региональный конкурс программ и проектов организаций, занимающихся профилактикой правонарушений среди несовершеннолетних и молодежи и защитой их прав в 2022 году</t>
  </si>
  <si>
    <t>Региональный этвп олимпиады учителей русского языка "Хранители русского языка</t>
  </si>
  <si>
    <t>Конкурсы муниципального уровня</t>
  </si>
  <si>
    <t>Конкурсы регионального уровня</t>
  </si>
  <si>
    <t>участники (4 балла)</t>
  </si>
  <si>
    <t>победители (6 баллов)</t>
  </si>
  <si>
    <t>призеры (5 баллов)</t>
  </si>
  <si>
    <t>Сумма баллов за участие в конкурсах</t>
  </si>
  <si>
    <t>2. По результатам участия педагогов в конкурсах профессионального мастерства муниципального уровня образовательным организациям ставятся баллы: 1 балл за участие, 2 балла за 2 и 3 места, 3 балла за 1 место.</t>
  </si>
  <si>
    <t>УТВЕРЖДАЮ:</t>
  </si>
  <si>
    <t xml:space="preserve">1. Ежегодно до 30 июня в таблицу вносятся данные об участии педагогов муниципальных общеобразовательных организаций Советского района, информация выставляется в открытый доступ на сайт МКУ Центр МТиМО в раздел "Конкурсы" до 15 июля ежегодно. </t>
  </si>
  <si>
    <t xml:space="preserve"> По результатам участия педагогов в конкурсах профессионального мастерства регионального уровня образовательным организациям ставятся баллы: 4 балла за участие, 5 баллов за 2 и 3 места, 6 баллов за 1 место.</t>
  </si>
  <si>
    <t>Региональный конкурс эссе "Молодой педагог - Наставник: путь к профессиональному росту" просветительской Акции для молодых педагогов ХМАО-Югры "Вктор наставничества: от идеи до реализации" в 2023 году</t>
  </si>
  <si>
    <t>Доля педагогов, участвующих в конкурсах муниципального и регионального уровней от общего кол-ва в %</t>
  </si>
  <si>
    <t>ОО</t>
  </si>
  <si>
    <t>Доля участия,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</si>
</sst>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4" fillId="3" borderId="0" xfId="0" applyFont="1" applyFill="1"/>
    <xf numFmtId="0" fontId="4" fillId="4" borderId="0" xfId="0" applyFont="1" applyFill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6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1" fontId="10" fillId="0" borderId="1" xfId="0" applyNumberFormat="1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1" fontId="10" fillId="0" borderId="1" xfId="0" applyNumberFormat="1" applyFont="1" applyFill="1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7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vertical="top" wrapText="1"/>
    </xf>
    <xf numFmtId="0" fontId="7" fillId="7" borderId="8" xfId="0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Рейтинг участия педагогов муниципальных общеобразовательных организаций Советского района в конкурсах профессионального мастерства в 2022-2023 учебном году,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ШКОЛЫ!$W$29</c:f>
              <c:strCache>
                <c:ptCount val="1"/>
                <c:pt idx="0">
                  <c:v>Доля участия,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ШКОЛЫ!$V$30:$V$40</c:f>
              <c:strCache>
                <c:ptCount val="11"/>
                <c:pt idx="0">
                  <c:v>МБОУ СОШ №1 г. Советский</c:v>
                </c:pt>
                <c:pt idx="1">
                  <c:v>МБОУ СОШ №2 г. Советский</c:v>
                </c:pt>
                <c:pt idx="2">
                  <c:v>МБОУ гимназия г. Советский</c:v>
                </c:pt>
                <c:pt idx="3">
                  <c:v>МБОУ СОШ №4 г. Советский</c:v>
                </c:pt>
                <c:pt idx="4">
                  <c:v>МБОУ Алябьевская СОШ </c:v>
                </c:pt>
                <c:pt idx="5">
                  <c:v>МБОУ СОШ п. Агириш</c:v>
                </c:pt>
                <c:pt idx="6">
                  <c:v>МБОУ СОШ п.Зеленоборск</c:v>
                </c:pt>
                <c:pt idx="7">
                  <c:v>МБОУ СОШ п. Коммунистический</c:v>
                </c:pt>
                <c:pt idx="8">
                  <c:v>МБОУ СОШ п. Малиновский</c:v>
                </c:pt>
                <c:pt idx="9">
                  <c:v>МБОУ СОШ п. Пионерский</c:v>
                </c:pt>
                <c:pt idx="10">
                  <c:v>МБОУ СОШ п. Таежный </c:v>
                </c:pt>
              </c:strCache>
            </c:strRef>
          </c:cat>
          <c:val>
            <c:numRef>
              <c:f>ШКОЛЫ!$W$30:$W$40</c:f>
              <c:numCache>
                <c:formatCode>0</c:formatCode>
                <c:ptCount val="11"/>
                <c:pt idx="0">
                  <c:v>27.272727272727273</c:v>
                </c:pt>
                <c:pt idx="1">
                  <c:v>25.882352941176475</c:v>
                </c:pt>
                <c:pt idx="2">
                  <c:v>26.923076923076923</c:v>
                </c:pt>
                <c:pt idx="3">
                  <c:v>33.75</c:v>
                </c:pt>
                <c:pt idx="4">
                  <c:v>10.256410256410255</c:v>
                </c:pt>
                <c:pt idx="5">
                  <c:v>4.7619047619047619</c:v>
                </c:pt>
                <c:pt idx="6">
                  <c:v>8.8235294117647065</c:v>
                </c:pt>
                <c:pt idx="7">
                  <c:v>10.344827586206897</c:v>
                </c:pt>
                <c:pt idx="8">
                  <c:v>9.0909090909090917</c:v>
                </c:pt>
                <c:pt idx="9">
                  <c:v>12.244897959183673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27-43A2-87CE-A908DC2C5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694592"/>
        <c:axId val="430695008"/>
      </c:barChart>
      <c:catAx>
        <c:axId val="4306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0695008"/>
        <c:crosses val="autoZero"/>
        <c:auto val="1"/>
        <c:lblAlgn val="ctr"/>
        <c:lblOffset val="100"/>
        <c:noMultiLvlLbl val="0"/>
      </c:catAx>
      <c:valAx>
        <c:axId val="43069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0694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Рейтинг</a:t>
            </a:r>
            <a:r>
              <a:rPr lang="ru-RU" sz="2000" baseline="0">
                <a:latin typeface="Times New Roman" pitchFamily="18" charset="0"/>
                <a:cs typeface="Times New Roman" pitchFamily="18" charset="0"/>
              </a:rPr>
              <a:t> результативности участия педагогов муниципальных общеобразовательных организаций Советского района </a:t>
            </a:r>
            <a:r>
              <a:rPr lang="ru-RU" sz="2000" baseline="0">
                <a:solidFill>
                  <a:srgbClr val="FF0000"/>
                </a:solidFill>
                <a:latin typeface="Times New Roman" pitchFamily="18" charset="0"/>
                <a:cs typeface="Times New Roman" pitchFamily="18" charset="0"/>
              </a:rPr>
              <a:t>в муниципальных и региональных </a:t>
            </a:r>
            <a:r>
              <a:rPr lang="ru-RU" sz="2000" baseline="0">
                <a:latin typeface="Times New Roman" pitchFamily="18" charset="0"/>
                <a:cs typeface="Times New Roman" pitchFamily="18" charset="0"/>
              </a:rPr>
              <a:t>конкурсах профессионального мастерства в 2022 - 2023 учебном году</a:t>
            </a:r>
            <a:endParaRPr lang="ru-RU" sz="20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ШКОЛЫ!$A$30:$A$40</c:f>
              <c:strCache>
                <c:ptCount val="11"/>
                <c:pt idx="0">
                  <c:v>МБОУ СОШ №1 г. Советский</c:v>
                </c:pt>
                <c:pt idx="1">
                  <c:v>МБОУ СОШ №2 г. Советский</c:v>
                </c:pt>
                <c:pt idx="2">
                  <c:v>МБОУ СОШ №4 г. Советский</c:v>
                </c:pt>
                <c:pt idx="3">
                  <c:v>МБОУ гимназия г. Советский</c:v>
                </c:pt>
                <c:pt idx="4">
                  <c:v>МБОУ СОШ п. Малиновский</c:v>
                </c:pt>
                <c:pt idx="5">
                  <c:v>МБОУ СОШ п. Коммунистический</c:v>
                </c:pt>
                <c:pt idx="6">
                  <c:v>МБОУ СОШ п. Пионерский</c:v>
                </c:pt>
                <c:pt idx="7">
                  <c:v>МБОУ Алябьевская СОШ </c:v>
                </c:pt>
                <c:pt idx="8">
                  <c:v>МБОУ СОШ п.Зеленоборск</c:v>
                </c:pt>
                <c:pt idx="9">
                  <c:v>МБОУ СОШ п. Таежный </c:v>
                </c:pt>
                <c:pt idx="10">
                  <c:v>МБОУ СОШ п. Агириш</c:v>
                </c:pt>
              </c:strCache>
            </c:strRef>
          </c:cat>
          <c:val>
            <c:numRef>
              <c:f>ШКОЛЫ!$B$30:$B$40</c:f>
              <c:numCache>
                <c:formatCode>General</c:formatCode>
                <c:ptCount val="11"/>
                <c:pt idx="0">
                  <c:v>65</c:v>
                </c:pt>
                <c:pt idx="1">
                  <c:v>62</c:v>
                </c:pt>
                <c:pt idx="2">
                  <c:v>54</c:v>
                </c:pt>
                <c:pt idx="3">
                  <c:v>47</c:v>
                </c:pt>
                <c:pt idx="4">
                  <c:v>14</c:v>
                </c:pt>
                <c:pt idx="5">
                  <c:v>11</c:v>
                </c:pt>
                <c:pt idx="6">
                  <c:v>11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C-4F4F-8324-CE944F597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8262656"/>
        <c:axId val="55379072"/>
        <c:axId val="0"/>
      </c:bar3DChart>
      <c:catAx>
        <c:axId val="8826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379072"/>
        <c:crosses val="autoZero"/>
        <c:auto val="1"/>
        <c:lblAlgn val="ctr"/>
        <c:lblOffset val="100"/>
        <c:noMultiLvlLbl val="0"/>
      </c:catAx>
      <c:valAx>
        <c:axId val="5537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26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13608</xdr:colOff>
      <xdr:row>28</xdr:row>
      <xdr:rowOff>0</xdr:rowOff>
    </xdr:from>
    <xdr:to>
      <xdr:col>36</xdr:col>
      <xdr:colOff>585107</xdr:colOff>
      <xdr:row>39</xdr:row>
      <xdr:rowOff>462643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467592</xdr:colOff>
      <xdr:row>28</xdr:row>
      <xdr:rowOff>138545</xdr:rowOff>
    </xdr:from>
    <xdr:to>
      <xdr:col>16</xdr:col>
      <xdr:colOff>413163</xdr:colOff>
      <xdr:row>41</xdr:row>
      <xdr:rowOff>174276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U107"/>
  <sheetViews>
    <sheetView tabSelected="1" zoomScale="55" zoomScaleNormal="55" workbookViewId="0">
      <pane xSplit="1" topLeftCell="B1" activePane="topRight" state="frozen"/>
      <selection pane="topRight" activeCell="AM29" sqref="AM29"/>
    </sheetView>
  </sheetViews>
  <sheetFormatPr defaultRowHeight="15.75" x14ac:dyDescent="0.25"/>
  <cols>
    <col min="1" max="1" width="19.140625" style="1" customWidth="1"/>
    <col min="2" max="2" width="14.7109375" style="1" customWidth="1"/>
    <col min="3" max="3" width="10.28515625" style="1" customWidth="1"/>
    <col min="4" max="5" width="12.5703125" style="1" customWidth="1"/>
    <col min="6" max="6" width="8.5703125" style="16" customWidth="1"/>
    <col min="7" max="7" width="9.42578125" style="16" customWidth="1"/>
    <col min="8" max="11" width="10" style="16" customWidth="1"/>
    <col min="12" max="14" width="8.5703125" style="17" customWidth="1"/>
    <col min="15" max="15" width="8.85546875" style="16" customWidth="1"/>
    <col min="16" max="16" width="10.140625" style="16" customWidth="1"/>
    <col min="17" max="17" width="10.5703125" style="16" customWidth="1"/>
    <col min="18" max="18" width="10.5703125" style="1" customWidth="1"/>
    <col min="19" max="19" width="9.85546875" style="1" customWidth="1"/>
    <col min="20" max="20" width="9.140625" style="1" customWidth="1"/>
    <col min="21" max="21" width="9.140625" style="16"/>
    <col min="22" max="22" width="19.5703125" style="16" customWidth="1"/>
    <col min="23" max="23" width="13.28515625" style="16" customWidth="1"/>
    <col min="24" max="26" width="9.140625" style="1"/>
    <col min="27" max="27" width="11.42578125" style="1" customWidth="1"/>
    <col min="28" max="28" width="10.42578125" style="1" customWidth="1"/>
    <col min="29" max="29" width="10.7109375" style="1" customWidth="1"/>
    <col min="30" max="30" width="8.85546875" style="1" customWidth="1"/>
    <col min="31" max="31" width="10" style="1" customWidth="1"/>
    <col min="32" max="32" width="7.42578125" style="1" customWidth="1"/>
    <col min="33" max="33" width="6.85546875" style="1" customWidth="1"/>
    <col min="34" max="35" width="6.140625" style="1" customWidth="1"/>
    <col min="36" max="66" width="9.140625" style="1"/>
    <col min="67" max="67" width="13.28515625" style="1" customWidth="1"/>
    <col min="68" max="71" width="9.140625" style="1"/>
    <col min="72" max="72" width="12.7109375" style="1" customWidth="1"/>
    <col min="73" max="16384" width="9.140625" style="1"/>
  </cols>
  <sheetData>
    <row r="1" spans="1:73" x14ac:dyDescent="0.25"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U1" s="19"/>
      <c r="V1" s="19"/>
      <c r="W1" s="19"/>
      <c r="AC1" s="99"/>
      <c r="AD1" s="99"/>
      <c r="AE1" s="99"/>
      <c r="AF1" s="99"/>
      <c r="AG1" s="99"/>
      <c r="AH1" s="99"/>
      <c r="AI1" s="99"/>
      <c r="BB1" s="99" t="s">
        <v>60</v>
      </c>
      <c r="BC1" s="99"/>
      <c r="BD1" s="99"/>
      <c r="BE1" s="99"/>
      <c r="BF1" s="99"/>
      <c r="BG1" s="99"/>
      <c r="BH1" s="99"/>
      <c r="BI1" s="99"/>
      <c r="BJ1" s="99"/>
    </row>
    <row r="2" spans="1:73" x14ac:dyDescent="0.25"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U2" s="19"/>
      <c r="V2" s="19"/>
      <c r="W2" s="19"/>
      <c r="AC2" s="99"/>
      <c r="AD2" s="99"/>
      <c r="AE2" s="99"/>
      <c r="AF2" s="99"/>
      <c r="AG2" s="99"/>
      <c r="AH2" s="99"/>
      <c r="AI2" s="99"/>
      <c r="BB2" s="99" t="s">
        <v>25</v>
      </c>
      <c r="BC2" s="99"/>
      <c r="BD2" s="99"/>
      <c r="BE2" s="99"/>
      <c r="BF2" s="99"/>
      <c r="BG2" s="99"/>
      <c r="BH2" s="99"/>
      <c r="BI2" s="99"/>
      <c r="BJ2" s="99"/>
    </row>
    <row r="3" spans="1:73" x14ac:dyDescent="0.25"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U3" s="19"/>
      <c r="V3" s="19"/>
      <c r="W3" s="19"/>
      <c r="AC3" s="99"/>
      <c r="AD3" s="99"/>
      <c r="AE3" s="99"/>
      <c r="AF3" s="99"/>
      <c r="AG3" s="99"/>
      <c r="AH3" s="99"/>
      <c r="AI3" s="99"/>
      <c r="BB3" s="99" t="s">
        <v>26</v>
      </c>
      <c r="BC3" s="99"/>
      <c r="BD3" s="99"/>
      <c r="BE3" s="99"/>
      <c r="BF3" s="99"/>
      <c r="BG3" s="99"/>
      <c r="BH3" s="99"/>
      <c r="BI3" s="99"/>
      <c r="BJ3" s="99"/>
    </row>
    <row r="4" spans="1:73" ht="30" customHeight="1" x14ac:dyDescent="0.25">
      <c r="A4" s="103" t="s">
        <v>47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</row>
    <row r="5" spans="1:73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73" ht="24" customHeight="1" x14ac:dyDescent="0.4">
      <c r="A6" s="91" t="s">
        <v>0</v>
      </c>
      <c r="B6" s="91" t="s">
        <v>15</v>
      </c>
      <c r="C6" s="87" t="s">
        <v>53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6" t="s">
        <v>30</v>
      </c>
      <c r="AB6" s="86"/>
      <c r="AC6" s="86"/>
      <c r="AD6" s="86"/>
      <c r="AE6" s="74" t="s">
        <v>24</v>
      </c>
      <c r="AF6" s="89" t="s">
        <v>18</v>
      </c>
      <c r="AG6" s="89"/>
      <c r="AH6" s="89"/>
      <c r="AI6" s="89"/>
      <c r="AJ6" s="104" t="s">
        <v>54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86" t="s">
        <v>30</v>
      </c>
      <c r="BL6" s="86"/>
      <c r="BM6" s="86"/>
      <c r="BN6" s="86"/>
      <c r="BO6" s="74" t="s">
        <v>24</v>
      </c>
      <c r="BP6" s="89" t="s">
        <v>18</v>
      </c>
      <c r="BQ6" s="89"/>
      <c r="BR6" s="89"/>
      <c r="BS6" s="89"/>
      <c r="BT6" s="106" t="s">
        <v>58</v>
      </c>
      <c r="BU6" s="74" t="s">
        <v>64</v>
      </c>
    </row>
    <row r="7" spans="1:73" ht="219" customHeight="1" x14ac:dyDescent="0.25">
      <c r="A7" s="92"/>
      <c r="B7" s="92"/>
      <c r="C7" s="78" t="s">
        <v>36</v>
      </c>
      <c r="D7" s="79"/>
      <c r="E7" s="80"/>
      <c r="F7" s="78" t="s">
        <v>37</v>
      </c>
      <c r="G7" s="79"/>
      <c r="H7" s="80"/>
      <c r="I7" s="78" t="s">
        <v>38</v>
      </c>
      <c r="J7" s="79"/>
      <c r="K7" s="80"/>
      <c r="L7" s="100" t="s">
        <v>43</v>
      </c>
      <c r="M7" s="101"/>
      <c r="N7" s="102"/>
      <c r="O7" s="82" t="s">
        <v>44</v>
      </c>
      <c r="P7" s="82"/>
      <c r="Q7" s="82"/>
      <c r="R7" s="84" t="s">
        <v>39</v>
      </c>
      <c r="S7" s="85"/>
      <c r="T7" s="81"/>
      <c r="U7" s="84" t="s">
        <v>40</v>
      </c>
      <c r="V7" s="85"/>
      <c r="W7" s="81"/>
      <c r="X7" s="84" t="s">
        <v>45</v>
      </c>
      <c r="Y7" s="85"/>
      <c r="Z7" s="85"/>
      <c r="AA7" s="86"/>
      <c r="AB7" s="86"/>
      <c r="AC7" s="86"/>
      <c r="AD7" s="86"/>
      <c r="AE7" s="74"/>
      <c r="AF7" s="89" t="s">
        <v>19</v>
      </c>
      <c r="AG7" s="89" t="s">
        <v>20</v>
      </c>
      <c r="AH7" s="89" t="s">
        <v>21</v>
      </c>
      <c r="AI7" s="89" t="s">
        <v>22</v>
      </c>
      <c r="AJ7" s="81" t="s">
        <v>50</v>
      </c>
      <c r="AK7" s="82"/>
      <c r="AL7" s="82"/>
      <c r="AM7" s="82" t="s">
        <v>46</v>
      </c>
      <c r="AN7" s="82"/>
      <c r="AO7" s="84"/>
      <c r="AP7" s="84" t="s">
        <v>51</v>
      </c>
      <c r="AQ7" s="85"/>
      <c r="AR7" s="81"/>
      <c r="AS7" s="84" t="s">
        <v>41</v>
      </c>
      <c r="AT7" s="85"/>
      <c r="AU7" s="81"/>
      <c r="AV7" s="96" t="s">
        <v>48</v>
      </c>
      <c r="AW7" s="97"/>
      <c r="AX7" s="98"/>
      <c r="AY7" s="84" t="s">
        <v>49</v>
      </c>
      <c r="AZ7" s="85"/>
      <c r="BA7" s="81"/>
      <c r="BB7" s="82" t="s">
        <v>42</v>
      </c>
      <c r="BC7" s="82"/>
      <c r="BD7" s="82"/>
      <c r="BE7" s="84" t="s">
        <v>63</v>
      </c>
      <c r="BF7" s="85"/>
      <c r="BG7" s="81"/>
      <c r="BH7" s="82" t="s">
        <v>52</v>
      </c>
      <c r="BI7" s="82"/>
      <c r="BJ7" s="82"/>
      <c r="BK7" s="86"/>
      <c r="BL7" s="86"/>
      <c r="BM7" s="86"/>
      <c r="BN7" s="86"/>
      <c r="BO7" s="74"/>
      <c r="BP7" s="89" t="s">
        <v>55</v>
      </c>
      <c r="BQ7" s="89" t="s">
        <v>56</v>
      </c>
      <c r="BR7" s="89" t="s">
        <v>57</v>
      </c>
      <c r="BS7" s="89" t="s">
        <v>22</v>
      </c>
      <c r="BT7" s="106"/>
      <c r="BU7" s="74"/>
    </row>
    <row r="8" spans="1:73" ht="32.25" customHeight="1" x14ac:dyDescent="0.25">
      <c r="A8" s="92"/>
      <c r="B8" s="92"/>
      <c r="C8" s="76" t="s">
        <v>29</v>
      </c>
      <c r="D8" s="74" t="s">
        <v>28</v>
      </c>
      <c r="E8" s="74"/>
      <c r="F8" s="76" t="s">
        <v>27</v>
      </c>
      <c r="G8" s="75" t="s">
        <v>28</v>
      </c>
      <c r="H8" s="83"/>
      <c r="I8" s="76" t="s">
        <v>27</v>
      </c>
      <c r="J8" s="75" t="s">
        <v>28</v>
      </c>
      <c r="K8" s="83"/>
      <c r="L8" s="76" t="s">
        <v>29</v>
      </c>
      <c r="M8" s="74" t="s">
        <v>28</v>
      </c>
      <c r="N8" s="74"/>
      <c r="O8" s="74" t="s">
        <v>27</v>
      </c>
      <c r="P8" s="75" t="s">
        <v>28</v>
      </c>
      <c r="Q8" s="83"/>
      <c r="R8" s="74" t="s">
        <v>27</v>
      </c>
      <c r="S8" s="74" t="s">
        <v>28</v>
      </c>
      <c r="T8" s="74"/>
      <c r="U8" s="74" t="s">
        <v>27</v>
      </c>
      <c r="V8" s="74" t="s">
        <v>28</v>
      </c>
      <c r="W8" s="75"/>
      <c r="X8" s="74" t="s">
        <v>27</v>
      </c>
      <c r="Y8" s="74" t="s">
        <v>28</v>
      </c>
      <c r="Z8" s="75"/>
      <c r="AA8" s="86" t="s">
        <v>31</v>
      </c>
      <c r="AB8" s="89" t="s">
        <v>32</v>
      </c>
      <c r="AC8" s="89"/>
      <c r="AD8" s="89"/>
      <c r="AE8" s="74"/>
      <c r="AF8" s="89"/>
      <c r="AG8" s="89"/>
      <c r="AH8" s="89"/>
      <c r="AI8" s="89"/>
      <c r="AJ8" s="83" t="s">
        <v>27</v>
      </c>
      <c r="AK8" s="74" t="s">
        <v>11</v>
      </c>
      <c r="AL8" s="74"/>
      <c r="AM8" s="74" t="s">
        <v>27</v>
      </c>
      <c r="AN8" s="74" t="s">
        <v>28</v>
      </c>
      <c r="AO8" s="75"/>
      <c r="AP8" s="74" t="s">
        <v>27</v>
      </c>
      <c r="AQ8" s="74" t="s">
        <v>28</v>
      </c>
      <c r="AR8" s="75"/>
      <c r="AS8" s="74" t="s">
        <v>27</v>
      </c>
      <c r="AT8" s="74" t="s">
        <v>28</v>
      </c>
      <c r="AU8" s="75"/>
      <c r="AV8" s="74" t="s">
        <v>27</v>
      </c>
      <c r="AW8" s="74" t="s">
        <v>28</v>
      </c>
      <c r="AX8" s="75"/>
      <c r="AY8" s="76" t="s">
        <v>27</v>
      </c>
      <c r="AZ8" s="75" t="s">
        <v>28</v>
      </c>
      <c r="BA8" s="83"/>
      <c r="BB8" s="74" t="s">
        <v>27</v>
      </c>
      <c r="BC8" s="74" t="s">
        <v>28</v>
      </c>
      <c r="BD8" s="75"/>
      <c r="BE8" s="74" t="s">
        <v>27</v>
      </c>
      <c r="BF8" s="74" t="s">
        <v>28</v>
      </c>
      <c r="BG8" s="75"/>
      <c r="BH8" s="74" t="s">
        <v>27</v>
      </c>
      <c r="BI8" s="74" t="s">
        <v>28</v>
      </c>
      <c r="BJ8" s="74"/>
      <c r="BK8" s="86" t="s">
        <v>31</v>
      </c>
      <c r="BL8" s="89" t="s">
        <v>32</v>
      </c>
      <c r="BM8" s="89"/>
      <c r="BN8" s="89"/>
      <c r="BO8" s="74"/>
      <c r="BP8" s="89"/>
      <c r="BQ8" s="89"/>
      <c r="BR8" s="89"/>
      <c r="BS8" s="89"/>
      <c r="BT8" s="106"/>
      <c r="BU8" s="74"/>
    </row>
    <row r="9" spans="1:73" ht="48.75" customHeight="1" x14ac:dyDescent="0.25">
      <c r="A9" s="93"/>
      <c r="B9" s="93"/>
      <c r="C9" s="77"/>
      <c r="D9" s="3" t="s">
        <v>13</v>
      </c>
      <c r="E9" s="3" t="s">
        <v>14</v>
      </c>
      <c r="F9" s="77"/>
      <c r="G9" s="3" t="s">
        <v>13</v>
      </c>
      <c r="H9" s="3" t="s">
        <v>14</v>
      </c>
      <c r="I9" s="77"/>
      <c r="J9" s="3" t="s">
        <v>13</v>
      </c>
      <c r="K9" s="3" t="s">
        <v>14</v>
      </c>
      <c r="L9" s="77"/>
      <c r="M9" s="3" t="s">
        <v>13</v>
      </c>
      <c r="N9" s="3" t="s">
        <v>14</v>
      </c>
      <c r="O9" s="74"/>
      <c r="P9" s="3" t="s">
        <v>13</v>
      </c>
      <c r="Q9" s="3" t="s">
        <v>14</v>
      </c>
      <c r="R9" s="74"/>
      <c r="S9" s="3" t="s">
        <v>13</v>
      </c>
      <c r="T9" s="3" t="s">
        <v>14</v>
      </c>
      <c r="U9" s="74"/>
      <c r="V9" s="3" t="s">
        <v>13</v>
      </c>
      <c r="W9" s="4" t="s">
        <v>14</v>
      </c>
      <c r="X9" s="74"/>
      <c r="Y9" s="3" t="s">
        <v>13</v>
      </c>
      <c r="Z9" s="4" t="s">
        <v>14</v>
      </c>
      <c r="AA9" s="86"/>
      <c r="AB9" s="53" t="s">
        <v>33</v>
      </c>
      <c r="AC9" s="53" t="s">
        <v>34</v>
      </c>
      <c r="AD9" s="53" t="s">
        <v>35</v>
      </c>
      <c r="AE9" s="74"/>
      <c r="AF9" s="89"/>
      <c r="AG9" s="89"/>
      <c r="AH9" s="89"/>
      <c r="AI9" s="89"/>
      <c r="AJ9" s="83"/>
      <c r="AK9" s="3" t="s">
        <v>13</v>
      </c>
      <c r="AL9" s="3" t="s">
        <v>14</v>
      </c>
      <c r="AM9" s="74"/>
      <c r="AN9" s="3" t="s">
        <v>13</v>
      </c>
      <c r="AO9" s="4" t="s">
        <v>14</v>
      </c>
      <c r="AP9" s="74"/>
      <c r="AQ9" s="3" t="s">
        <v>13</v>
      </c>
      <c r="AR9" s="4" t="s">
        <v>14</v>
      </c>
      <c r="AS9" s="74"/>
      <c r="AT9" s="3" t="s">
        <v>13</v>
      </c>
      <c r="AU9" s="4" t="s">
        <v>14</v>
      </c>
      <c r="AV9" s="74"/>
      <c r="AW9" s="32" t="s">
        <v>13</v>
      </c>
      <c r="AX9" s="33" t="s">
        <v>14</v>
      </c>
      <c r="AY9" s="77"/>
      <c r="AZ9" s="49" t="s">
        <v>13</v>
      </c>
      <c r="BA9" s="49" t="s">
        <v>14</v>
      </c>
      <c r="BB9" s="74"/>
      <c r="BC9" s="3" t="s">
        <v>13</v>
      </c>
      <c r="BD9" s="4" t="s">
        <v>14</v>
      </c>
      <c r="BE9" s="74"/>
      <c r="BF9" s="58" t="s">
        <v>13</v>
      </c>
      <c r="BG9" s="59" t="s">
        <v>14</v>
      </c>
      <c r="BH9" s="74"/>
      <c r="BI9" s="50" t="s">
        <v>13</v>
      </c>
      <c r="BJ9" s="50" t="s">
        <v>14</v>
      </c>
      <c r="BK9" s="86"/>
      <c r="BL9" s="53" t="s">
        <v>33</v>
      </c>
      <c r="BM9" s="53" t="s">
        <v>34</v>
      </c>
      <c r="BN9" s="53" t="s">
        <v>35</v>
      </c>
      <c r="BO9" s="74"/>
      <c r="BP9" s="89"/>
      <c r="BQ9" s="89"/>
      <c r="BR9" s="89"/>
      <c r="BS9" s="89"/>
      <c r="BT9" s="106"/>
      <c r="BU9" s="74"/>
    </row>
    <row r="10" spans="1:73" ht="36.75" customHeight="1" x14ac:dyDescent="0.3">
      <c r="A10" s="5" t="s">
        <v>1</v>
      </c>
      <c r="B10" s="6">
        <v>77</v>
      </c>
      <c r="C10" s="34"/>
      <c r="D10" s="39">
        <f>+G10+J10+M10+P10+S10+V10+Y10</f>
        <v>5</v>
      </c>
      <c r="E10" s="43"/>
      <c r="F10" s="34">
        <v>2</v>
      </c>
      <c r="G10" s="39">
        <v>1</v>
      </c>
      <c r="H10" s="43">
        <v>1</v>
      </c>
      <c r="I10" s="34">
        <v>1</v>
      </c>
      <c r="J10" s="39">
        <v>1</v>
      </c>
      <c r="K10" s="43"/>
      <c r="L10" s="37"/>
      <c r="M10" s="42"/>
      <c r="N10" s="46"/>
      <c r="O10" s="34"/>
      <c r="P10" s="39">
        <v>1</v>
      </c>
      <c r="Q10" s="43"/>
      <c r="R10" s="34"/>
      <c r="S10" s="42"/>
      <c r="T10" s="7"/>
      <c r="U10" s="34"/>
      <c r="V10" s="39">
        <v>1</v>
      </c>
      <c r="W10" s="43"/>
      <c r="X10" s="34"/>
      <c r="Y10" s="47">
        <v>1</v>
      </c>
      <c r="Z10" s="48">
        <v>2</v>
      </c>
      <c r="AA10" s="7">
        <f>SUM(C10:Z10)</f>
        <v>16</v>
      </c>
      <c r="AB10" s="9">
        <f>SUM(C10+F10+I10+L10+O10+R10+U10+X10)</f>
        <v>3</v>
      </c>
      <c r="AC10" s="9">
        <f>SUM(D10+G10+J10+M10+P10+S10+V10+Y10)</f>
        <v>10</v>
      </c>
      <c r="AD10" s="9">
        <f>SUM(E10+H10+K10+N10+Q10+T10+W10+Z10)</f>
        <v>3</v>
      </c>
      <c r="AE10" s="9">
        <f t="shared" ref="AE10:AE21" si="0">AA10/B10*100</f>
        <v>20.779220779220779</v>
      </c>
      <c r="AF10" s="51">
        <f>AB10</f>
        <v>3</v>
      </c>
      <c r="AG10" s="9">
        <f>AC10*3</f>
        <v>30</v>
      </c>
      <c r="AH10" s="15">
        <f>AD10*2</f>
        <v>6</v>
      </c>
      <c r="AI10" s="15">
        <f>AF10+AG10+AH10</f>
        <v>39</v>
      </c>
      <c r="AJ10" s="56"/>
      <c r="AK10" s="39"/>
      <c r="AL10" s="46"/>
      <c r="AM10" s="34"/>
      <c r="AN10" s="39"/>
      <c r="AO10" s="7"/>
      <c r="AP10" s="34"/>
      <c r="AQ10" s="39"/>
      <c r="AR10" s="43"/>
      <c r="AS10" s="34">
        <v>1</v>
      </c>
      <c r="AT10" s="39">
        <v>1</v>
      </c>
      <c r="AU10" s="43"/>
      <c r="AV10" s="34"/>
      <c r="AW10" s="39"/>
      <c r="AX10" s="43"/>
      <c r="AY10" s="34"/>
      <c r="AZ10" s="39">
        <v>1</v>
      </c>
      <c r="BA10" s="43"/>
      <c r="BB10" s="34"/>
      <c r="BC10" s="39"/>
      <c r="BD10" s="43"/>
      <c r="BE10" s="34"/>
      <c r="BF10" s="39"/>
      <c r="BG10" s="43">
        <v>1</v>
      </c>
      <c r="BH10" s="34"/>
      <c r="BI10" s="39"/>
      <c r="BJ10" s="7">
        <v>1</v>
      </c>
      <c r="BK10" s="7">
        <f>SUM(AJ10:BJ10)</f>
        <v>5</v>
      </c>
      <c r="BL10" s="9">
        <f>SUM(AJ10+AM10+AP10+AS10+AV10+AY10+BB10+BE10+BH10)</f>
        <v>1</v>
      </c>
      <c r="BM10" s="9">
        <f>SUM(AK10+AN10+AQ10+AT10+AW10+AZ10+BC10+BF10+BI10)</f>
        <v>2</v>
      </c>
      <c r="BN10" s="9">
        <f>SUM(AL10+AO10+AR10+AU10+AX10+BA10+BD10+BG10+BJ10)</f>
        <v>2</v>
      </c>
      <c r="BO10" s="9">
        <f t="shared" ref="BO10:BO21" si="1">BK10/B10*100</f>
        <v>6.4935064935064926</v>
      </c>
      <c r="BP10" s="51">
        <f>BL10*4</f>
        <v>4</v>
      </c>
      <c r="BQ10" s="9">
        <f>BM10*6</f>
        <v>12</v>
      </c>
      <c r="BR10" s="15">
        <f>BN10*5</f>
        <v>10</v>
      </c>
      <c r="BS10" s="15">
        <f>BP10+BQ10+BR10</f>
        <v>26</v>
      </c>
      <c r="BT10" s="52">
        <f t="shared" ref="BT10:BT20" si="2">AI10+BS10</f>
        <v>65</v>
      </c>
      <c r="BU10" s="61">
        <f>SUM(BO10+AE10)</f>
        <v>27.272727272727273</v>
      </c>
    </row>
    <row r="11" spans="1:73" ht="54" customHeight="1" x14ac:dyDescent="0.3">
      <c r="A11" s="5" t="s">
        <v>2</v>
      </c>
      <c r="B11" s="7">
        <v>85</v>
      </c>
      <c r="C11" s="34">
        <v>1</v>
      </c>
      <c r="D11" s="39"/>
      <c r="E11" s="43"/>
      <c r="F11" s="34">
        <v>1</v>
      </c>
      <c r="G11" s="39"/>
      <c r="H11" s="43"/>
      <c r="I11" s="34"/>
      <c r="J11" s="39"/>
      <c r="K11" s="43">
        <v>1</v>
      </c>
      <c r="L11" s="34"/>
      <c r="M11" s="39"/>
      <c r="N11" s="43"/>
      <c r="O11" s="34">
        <v>4</v>
      </c>
      <c r="P11" s="39">
        <v>1</v>
      </c>
      <c r="Q11" s="43">
        <v>1</v>
      </c>
      <c r="R11" s="34"/>
      <c r="S11" s="42">
        <v>1</v>
      </c>
      <c r="T11" s="7"/>
      <c r="U11" s="38">
        <v>1</v>
      </c>
      <c r="V11" s="47"/>
      <c r="W11" s="48"/>
      <c r="X11" s="38"/>
      <c r="Y11" s="47"/>
      <c r="Z11" s="48"/>
      <c r="AA11" s="7">
        <f>SUM(C11:Z11)</f>
        <v>11</v>
      </c>
      <c r="AB11" s="9">
        <f t="shared" ref="AB11:AB21" si="3">SUM(C11+F11+I11+L11+O11+R11+U11+X11)</f>
        <v>7</v>
      </c>
      <c r="AC11" s="9">
        <f t="shared" ref="AC11:AC20" si="4">SUM(D11+G11+J11+M11+P11+S11+V11+Y11)</f>
        <v>2</v>
      </c>
      <c r="AD11" s="9">
        <f t="shared" ref="AD11:AD20" si="5">SUM(E11+H11+K11+N11+Q11+T11+W11+Z11)</f>
        <v>2</v>
      </c>
      <c r="AE11" s="9">
        <f t="shared" si="0"/>
        <v>12.941176470588237</v>
      </c>
      <c r="AF11" s="51">
        <f t="shared" ref="AF11:AF20" si="6">AB11</f>
        <v>7</v>
      </c>
      <c r="AG11" s="9">
        <f t="shared" ref="AG11:AG20" si="7">AC11*3</f>
        <v>6</v>
      </c>
      <c r="AH11" s="15">
        <f t="shared" ref="AH11:AH20" si="8">AD11*2</f>
        <v>4</v>
      </c>
      <c r="AI11" s="15">
        <f t="shared" ref="AI11:AI20" si="9">AF11+AG11+AH11</f>
        <v>17</v>
      </c>
      <c r="AJ11" s="56"/>
      <c r="AK11" s="39"/>
      <c r="AL11" s="43"/>
      <c r="AM11" s="34"/>
      <c r="AN11" s="39"/>
      <c r="AO11" s="8"/>
      <c r="AP11" s="34"/>
      <c r="AQ11" s="39"/>
      <c r="AR11" s="43"/>
      <c r="AS11" s="34">
        <v>1</v>
      </c>
      <c r="AT11" s="39"/>
      <c r="AU11" s="43">
        <v>1</v>
      </c>
      <c r="AV11" s="34">
        <v>8</v>
      </c>
      <c r="AW11" s="39"/>
      <c r="AX11" s="43"/>
      <c r="AY11" s="34"/>
      <c r="AZ11" s="39"/>
      <c r="BA11" s="43"/>
      <c r="BB11" s="34">
        <v>1</v>
      </c>
      <c r="BC11" s="39"/>
      <c r="BD11" s="43"/>
      <c r="BE11" s="34"/>
      <c r="BF11" s="39"/>
      <c r="BG11" s="43"/>
      <c r="BH11" s="34"/>
      <c r="BI11" s="39"/>
      <c r="BJ11" s="7"/>
      <c r="BK11" s="7">
        <f t="shared" ref="BK11:BK20" si="10">SUM(AJ11:BJ11)</f>
        <v>11</v>
      </c>
      <c r="BL11" s="9">
        <f t="shared" ref="BL11:BL20" si="11">SUM(AJ11+AM11+AP11+AS11+AV11+AY11+BB11+BE11+BH11)</f>
        <v>10</v>
      </c>
      <c r="BM11" s="9">
        <f t="shared" ref="BM11:BM20" si="12">SUM(AK11+AN11+AQ11+AT11+AW11+AZ11+BC11+BF11+BI11)</f>
        <v>0</v>
      </c>
      <c r="BN11" s="9">
        <f t="shared" ref="BN11:BN20" si="13">SUM(AL11+AO11+AR11+AU11+AX11+BA11+BD11+BG11+BJ11)</f>
        <v>1</v>
      </c>
      <c r="BO11" s="9">
        <f t="shared" si="1"/>
        <v>12.941176470588237</v>
      </c>
      <c r="BP11" s="51">
        <f t="shared" ref="BP11:BP20" si="14">BL11*4</f>
        <v>40</v>
      </c>
      <c r="BQ11" s="9">
        <f t="shared" ref="BQ11:BQ20" si="15">BM11*6</f>
        <v>0</v>
      </c>
      <c r="BR11" s="15">
        <f t="shared" ref="BR11:BR20" si="16">BN11*5</f>
        <v>5</v>
      </c>
      <c r="BS11" s="15">
        <f t="shared" ref="BS11:BS20" si="17">BP11+BQ11+BR11</f>
        <v>45</v>
      </c>
      <c r="BT11" s="52">
        <f t="shared" si="2"/>
        <v>62</v>
      </c>
      <c r="BU11" s="61">
        <f t="shared" ref="BU11:BU20" si="18">SUM(BO11+AE11)</f>
        <v>25.882352941176475</v>
      </c>
    </row>
    <row r="12" spans="1:73" ht="51.75" customHeight="1" x14ac:dyDescent="0.3">
      <c r="A12" s="5" t="s">
        <v>3</v>
      </c>
      <c r="B12" s="10">
        <v>104</v>
      </c>
      <c r="C12" s="34">
        <v>2</v>
      </c>
      <c r="D12" s="39"/>
      <c r="E12" s="43"/>
      <c r="F12" s="34">
        <v>2</v>
      </c>
      <c r="G12" s="39"/>
      <c r="H12" s="43">
        <v>1</v>
      </c>
      <c r="I12" s="34">
        <v>8</v>
      </c>
      <c r="J12" s="39">
        <v>1</v>
      </c>
      <c r="K12" s="43">
        <v>1</v>
      </c>
      <c r="L12" s="34"/>
      <c r="M12" s="39">
        <v>1</v>
      </c>
      <c r="N12" s="43"/>
      <c r="O12" s="34"/>
      <c r="P12" s="39"/>
      <c r="Q12" s="43">
        <v>3</v>
      </c>
      <c r="R12" s="34"/>
      <c r="S12" s="42">
        <v>1</v>
      </c>
      <c r="T12" s="7">
        <v>1</v>
      </c>
      <c r="U12" s="38"/>
      <c r="V12" s="47"/>
      <c r="W12" s="48">
        <v>1</v>
      </c>
      <c r="X12" s="38">
        <v>3</v>
      </c>
      <c r="Y12" s="47">
        <v>1</v>
      </c>
      <c r="Z12" s="48">
        <v>1</v>
      </c>
      <c r="AA12" s="7">
        <f>SUM(C12:Z12)</f>
        <v>27</v>
      </c>
      <c r="AB12" s="9">
        <f t="shared" si="3"/>
        <v>15</v>
      </c>
      <c r="AC12" s="9">
        <f t="shared" si="4"/>
        <v>4</v>
      </c>
      <c r="AD12" s="9">
        <f t="shared" si="5"/>
        <v>8</v>
      </c>
      <c r="AE12" s="9">
        <f t="shared" si="0"/>
        <v>25.961538461538463</v>
      </c>
      <c r="AF12" s="51">
        <f t="shared" si="6"/>
        <v>15</v>
      </c>
      <c r="AG12" s="9">
        <f t="shared" si="7"/>
        <v>12</v>
      </c>
      <c r="AH12" s="15">
        <f t="shared" si="8"/>
        <v>16</v>
      </c>
      <c r="AI12" s="15">
        <f t="shared" si="9"/>
        <v>43</v>
      </c>
      <c r="AJ12" s="56"/>
      <c r="AK12" s="39"/>
      <c r="AL12" s="43"/>
      <c r="AM12" s="34"/>
      <c r="AN12" s="39"/>
      <c r="AO12" s="8"/>
      <c r="AP12" s="38"/>
      <c r="AQ12" s="47"/>
      <c r="AR12" s="48"/>
      <c r="AS12" s="34"/>
      <c r="AT12" s="39"/>
      <c r="AU12" s="43"/>
      <c r="AV12" s="34"/>
      <c r="AW12" s="39"/>
      <c r="AX12" s="43"/>
      <c r="AY12" s="34">
        <v>1</v>
      </c>
      <c r="AZ12" s="39"/>
      <c r="BA12" s="43"/>
      <c r="BB12" s="34"/>
      <c r="BC12" s="39"/>
      <c r="BD12" s="43"/>
      <c r="BE12" s="34"/>
      <c r="BF12" s="39"/>
      <c r="BG12" s="43"/>
      <c r="BH12" s="34"/>
      <c r="BI12" s="39"/>
      <c r="BJ12" s="7"/>
      <c r="BK12" s="7">
        <f t="shared" si="10"/>
        <v>1</v>
      </c>
      <c r="BL12" s="9">
        <f t="shared" si="11"/>
        <v>1</v>
      </c>
      <c r="BM12" s="9">
        <f t="shared" si="12"/>
        <v>0</v>
      </c>
      <c r="BN12" s="9">
        <f t="shared" si="13"/>
        <v>0</v>
      </c>
      <c r="BO12" s="9">
        <f t="shared" si="1"/>
        <v>0.96153846153846156</v>
      </c>
      <c r="BP12" s="51">
        <f t="shared" si="14"/>
        <v>4</v>
      </c>
      <c r="BQ12" s="9">
        <f t="shared" si="15"/>
        <v>0</v>
      </c>
      <c r="BR12" s="15">
        <f t="shared" si="16"/>
        <v>0</v>
      </c>
      <c r="BS12" s="15">
        <f t="shared" si="17"/>
        <v>4</v>
      </c>
      <c r="BT12" s="52">
        <f t="shared" si="2"/>
        <v>47</v>
      </c>
      <c r="BU12" s="61">
        <f t="shared" si="18"/>
        <v>26.923076923076923</v>
      </c>
    </row>
    <row r="13" spans="1:73" ht="36.75" customHeight="1" x14ac:dyDescent="0.3">
      <c r="A13" s="5" t="s">
        <v>12</v>
      </c>
      <c r="B13" s="7">
        <v>80</v>
      </c>
      <c r="C13" s="34"/>
      <c r="D13" s="39"/>
      <c r="E13" s="43"/>
      <c r="F13" s="34"/>
      <c r="G13" s="39"/>
      <c r="H13" s="43">
        <v>1</v>
      </c>
      <c r="I13" s="34"/>
      <c r="J13" s="39"/>
      <c r="K13" s="43">
        <v>2</v>
      </c>
      <c r="L13" s="34">
        <v>2</v>
      </c>
      <c r="M13" s="39"/>
      <c r="N13" s="43"/>
      <c r="O13" s="34">
        <v>9</v>
      </c>
      <c r="P13" s="39"/>
      <c r="Q13" s="43">
        <v>2</v>
      </c>
      <c r="R13" s="34">
        <v>1</v>
      </c>
      <c r="S13" s="42"/>
      <c r="T13" s="7">
        <v>3</v>
      </c>
      <c r="U13" s="38"/>
      <c r="V13" s="47"/>
      <c r="W13" s="48"/>
      <c r="X13" s="38">
        <v>1</v>
      </c>
      <c r="Y13" s="47"/>
      <c r="Z13" s="48">
        <v>1</v>
      </c>
      <c r="AA13" s="7">
        <f>SUM(C13:Z13)</f>
        <v>22</v>
      </c>
      <c r="AB13" s="9">
        <f t="shared" si="3"/>
        <v>13</v>
      </c>
      <c r="AC13" s="9">
        <f t="shared" si="4"/>
        <v>0</v>
      </c>
      <c r="AD13" s="9">
        <f t="shared" si="5"/>
        <v>9</v>
      </c>
      <c r="AE13" s="9">
        <f t="shared" si="0"/>
        <v>27.500000000000004</v>
      </c>
      <c r="AF13" s="51">
        <f t="shared" si="6"/>
        <v>13</v>
      </c>
      <c r="AG13" s="9">
        <f t="shared" si="7"/>
        <v>0</v>
      </c>
      <c r="AH13" s="15">
        <f t="shared" si="8"/>
        <v>18</v>
      </c>
      <c r="AI13" s="15">
        <f t="shared" si="9"/>
        <v>31</v>
      </c>
      <c r="AJ13" s="56"/>
      <c r="AK13" s="39"/>
      <c r="AL13" s="43">
        <v>2</v>
      </c>
      <c r="AM13" s="34"/>
      <c r="AN13" s="39"/>
      <c r="AO13" s="8"/>
      <c r="AP13" s="38">
        <v>1</v>
      </c>
      <c r="AQ13" s="47"/>
      <c r="AR13" s="48"/>
      <c r="AS13" s="34"/>
      <c r="AT13" s="39"/>
      <c r="AU13" s="43"/>
      <c r="AV13" s="34"/>
      <c r="AW13" s="39"/>
      <c r="AX13" s="43"/>
      <c r="AY13" s="34"/>
      <c r="AZ13" s="39"/>
      <c r="BA13" s="43"/>
      <c r="BB13" s="34">
        <v>1</v>
      </c>
      <c r="BC13" s="39"/>
      <c r="BD13" s="43">
        <v>1</v>
      </c>
      <c r="BE13" s="34"/>
      <c r="BF13" s="39"/>
      <c r="BG13" s="43"/>
      <c r="BH13" s="34"/>
      <c r="BI13" s="39"/>
      <c r="BJ13" s="7"/>
      <c r="BK13" s="7">
        <f t="shared" si="10"/>
        <v>5</v>
      </c>
      <c r="BL13" s="9">
        <f t="shared" si="11"/>
        <v>2</v>
      </c>
      <c r="BM13" s="9">
        <f t="shared" si="12"/>
        <v>0</v>
      </c>
      <c r="BN13" s="9">
        <f t="shared" si="13"/>
        <v>3</v>
      </c>
      <c r="BO13" s="9">
        <f t="shared" si="1"/>
        <v>6.25</v>
      </c>
      <c r="BP13" s="51">
        <f t="shared" si="14"/>
        <v>8</v>
      </c>
      <c r="BQ13" s="9">
        <f t="shared" si="15"/>
        <v>0</v>
      </c>
      <c r="BR13" s="15">
        <f t="shared" si="16"/>
        <v>15</v>
      </c>
      <c r="BS13" s="15">
        <f t="shared" si="17"/>
        <v>23</v>
      </c>
      <c r="BT13" s="52">
        <f t="shared" si="2"/>
        <v>54</v>
      </c>
      <c r="BU13" s="61">
        <f t="shared" si="18"/>
        <v>33.75</v>
      </c>
    </row>
    <row r="14" spans="1:73" ht="48" x14ac:dyDescent="0.3">
      <c r="A14" s="5" t="s">
        <v>4</v>
      </c>
      <c r="B14" s="7">
        <v>39</v>
      </c>
      <c r="C14" s="34"/>
      <c r="D14" s="39"/>
      <c r="E14" s="43"/>
      <c r="F14" s="34"/>
      <c r="G14" s="39"/>
      <c r="H14" s="43"/>
      <c r="I14" s="34"/>
      <c r="J14" s="39"/>
      <c r="K14" s="43"/>
      <c r="L14" s="34"/>
      <c r="M14" s="39"/>
      <c r="N14" s="43"/>
      <c r="O14" s="34"/>
      <c r="P14" s="39"/>
      <c r="Q14" s="43">
        <v>2</v>
      </c>
      <c r="R14" s="34"/>
      <c r="S14" s="42"/>
      <c r="T14" s="7"/>
      <c r="U14" s="38"/>
      <c r="V14" s="47"/>
      <c r="W14" s="48"/>
      <c r="X14" s="38">
        <v>1</v>
      </c>
      <c r="Y14" s="47"/>
      <c r="Z14" s="48"/>
      <c r="AA14" s="7">
        <f t="shared" ref="AA14:AA20" si="19">SUM(C14:Z14)</f>
        <v>3</v>
      </c>
      <c r="AB14" s="9">
        <f t="shared" si="3"/>
        <v>1</v>
      </c>
      <c r="AC14" s="9">
        <f t="shared" si="4"/>
        <v>0</v>
      </c>
      <c r="AD14" s="9">
        <f t="shared" si="5"/>
        <v>2</v>
      </c>
      <c r="AE14" s="9">
        <f t="shared" si="0"/>
        <v>7.6923076923076925</v>
      </c>
      <c r="AF14" s="51">
        <f t="shared" si="6"/>
        <v>1</v>
      </c>
      <c r="AG14" s="9">
        <f t="shared" si="7"/>
        <v>0</v>
      </c>
      <c r="AH14" s="15">
        <f t="shared" si="8"/>
        <v>4</v>
      </c>
      <c r="AI14" s="15">
        <f t="shared" si="9"/>
        <v>5</v>
      </c>
      <c r="AJ14" s="56"/>
      <c r="AK14" s="39"/>
      <c r="AL14" s="43"/>
      <c r="AM14" s="34"/>
      <c r="AN14" s="39"/>
      <c r="AO14" s="8"/>
      <c r="AP14" s="34"/>
      <c r="AQ14" s="39"/>
      <c r="AR14" s="43"/>
      <c r="AS14" s="34"/>
      <c r="AT14" s="39"/>
      <c r="AU14" s="43"/>
      <c r="AV14" s="34"/>
      <c r="AW14" s="39"/>
      <c r="AX14" s="43"/>
      <c r="AY14" s="34"/>
      <c r="AZ14" s="39"/>
      <c r="BA14" s="43"/>
      <c r="BB14" s="34">
        <v>1</v>
      </c>
      <c r="BC14" s="39"/>
      <c r="BD14" s="43"/>
      <c r="BE14" s="34"/>
      <c r="BF14" s="39"/>
      <c r="BG14" s="43"/>
      <c r="BH14" s="34"/>
      <c r="BI14" s="39"/>
      <c r="BJ14" s="7"/>
      <c r="BK14" s="7">
        <f t="shared" si="10"/>
        <v>1</v>
      </c>
      <c r="BL14" s="9">
        <f t="shared" si="11"/>
        <v>1</v>
      </c>
      <c r="BM14" s="9">
        <f t="shared" si="12"/>
        <v>0</v>
      </c>
      <c r="BN14" s="9">
        <f t="shared" si="13"/>
        <v>0</v>
      </c>
      <c r="BO14" s="9">
        <f t="shared" si="1"/>
        <v>2.5641025641025639</v>
      </c>
      <c r="BP14" s="51">
        <f t="shared" si="14"/>
        <v>4</v>
      </c>
      <c r="BQ14" s="9">
        <f t="shared" si="15"/>
        <v>0</v>
      </c>
      <c r="BR14" s="15">
        <f t="shared" si="16"/>
        <v>0</v>
      </c>
      <c r="BS14" s="15">
        <f t="shared" si="17"/>
        <v>4</v>
      </c>
      <c r="BT14" s="52">
        <f t="shared" si="2"/>
        <v>9</v>
      </c>
      <c r="BU14" s="61">
        <f t="shared" si="18"/>
        <v>10.256410256410255</v>
      </c>
    </row>
    <row r="15" spans="1:73" ht="32.25" x14ac:dyDescent="0.3">
      <c r="A15" s="5" t="s">
        <v>5</v>
      </c>
      <c r="B15" s="7">
        <v>21</v>
      </c>
      <c r="C15" s="34"/>
      <c r="D15" s="39"/>
      <c r="E15" s="43"/>
      <c r="F15" s="34"/>
      <c r="G15" s="39"/>
      <c r="H15" s="43"/>
      <c r="I15" s="34"/>
      <c r="J15" s="39"/>
      <c r="K15" s="43"/>
      <c r="L15" s="34"/>
      <c r="M15" s="39"/>
      <c r="N15" s="43"/>
      <c r="O15" s="34">
        <v>1</v>
      </c>
      <c r="P15" s="39"/>
      <c r="Q15" s="43"/>
      <c r="R15" s="34"/>
      <c r="S15" s="42"/>
      <c r="T15" s="7"/>
      <c r="U15" s="34"/>
      <c r="V15" s="39"/>
      <c r="W15" s="43"/>
      <c r="X15" s="38"/>
      <c r="Y15" s="47"/>
      <c r="Z15" s="48"/>
      <c r="AA15" s="7">
        <f t="shared" si="19"/>
        <v>1</v>
      </c>
      <c r="AB15" s="9">
        <f t="shared" si="3"/>
        <v>1</v>
      </c>
      <c r="AC15" s="9">
        <f t="shared" si="4"/>
        <v>0</v>
      </c>
      <c r="AD15" s="9">
        <f t="shared" si="5"/>
        <v>0</v>
      </c>
      <c r="AE15" s="9">
        <f t="shared" si="0"/>
        <v>4.7619047619047619</v>
      </c>
      <c r="AF15" s="51">
        <f t="shared" si="6"/>
        <v>1</v>
      </c>
      <c r="AG15" s="9">
        <f t="shared" si="7"/>
        <v>0</v>
      </c>
      <c r="AH15" s="15">
        <f t="shared" si="8"/>
        <v>0</v>
      </c>
      <c r="AI15" s="15">
        <f t="shared" si="9"/>
        <v>1</v>
      </c>
      <c r="AJ15" s="56"/>
      <c r="AK15" s="39"/>
      <c r="AL15" s="43"/>
      <c r="AM15" s="34"/>
      <c r="AN15" s="39"/>
      <c r="AO15" s="7"/>
      <c r="AP15" s="34"/>
      <c r="AQ15" s="39"/>
      <c r="AR15" s="43"/>
      <c r="AS15" s="34"/>
      <c r="AT15" s="39"/>
      <c r="AU15" s="43"/>
      <c r="AV15" s="34"/>
      <c r="AW15" s="39"/>
      <c r="AX15" s="43"/>
      <c r="AY15" s="34"/>
      <c r="AZ15" s="39"/>
      <c r="BA15" s="43"/>
      <c r="BB15" s="34"/>
      <c r="BC15" s="39"/>
      <c r="BD15" s="43"/>
      <c r="BE15" s="34"/>
      <c r="BF15" s="39"/>
      <c r="BG15" s="43"/>
      <c r="BH15" s="34"/>
      <c r="BI15" s="39"/>
      <c r="BJ15" s="7"/>
      <c r="BK15" s="7">
        <f t="shared" si="10"/>
        <v>0</v>
      </c>
      <c r="BL15" s="9">
        <f t="shared" si="11"/>
        <v>0</v>
      </c>
      <c r="BM15" s="9">
        <f t="shared" si="12"/>
        <v>0</v>
      </c>
      <c r="BN15" s="9">
        <f t="shared" si="13"/>
        <v>0</v>
      </c>
      <c r="BO15" s="9">
        <f t="shared" si="1"/>
        <v>0</v>
      </c>
      <c r="BP15" s="51">
        <f t="shared" si="14"/>
        <v>0</v>
      </c>
      <c r="BQ15" s="9">
        <f t="shared" si="15"/>
        <v>0</v>
      </c>
      <c r="BR15" s="15">
        <f t="shared" si="16"/>
        <v>0</v>
      </c>
      <c r="BS15" s="15">
        <f t="shared" si="17"/>
        <v>0</v>
      </c>
      <c r="BT15" s="52">
        <f t="shared" si="2"/>
        <v>1</v>
      </c>
      <c r="BU15" s="61">
        <f t="shared" si="18"/>
        <v>4.7619047619047619</v>
      </c>
    </row>
    <row r="16" spans="1:73" ht="32.25" x14ac:dyDescent="0.3">
      <c r="A16" s="5" t="s">
        <v>6</v>
      </c>
      <c r="B16" s="7">
        <v>34</v>
      </c>
      <c r="C16" s="34"/>
      <c r="D16" s="39"/>
      <c r="E16" s="43"/>
      <c r="F16" s="34"/>
      <c r="G16" s="39">
        <v>1</v>
      </c>
      <c r="H16" s="43">
        <v>1</v>
      </c>
      <c r="I16" s="34"/>
      <c r="J16" s="39"/>
      <c r="K16" s="43"/>
      <c r="L16" s="34"/>
      <c r="M16" s="39"/>
      <c r="N16" s="43"/>
      <c r="O16" s="34"/>
      <c r="P16" s="39"/>
      <c r="Q16" s="43"/>
      <c r="R16" s="34"/>
      <c r="S16" s="42"/>
      <c r="T16" s="7">
        <v>1</v>
      </c>
      <c r="U16" s="34"/>
      <c r="V16" s="39"/>
      <c r="W16" s="43"/>
      <c r="X16" s="38"/>
      <c r="Y16" s="47"/>
      <c r="Z16" s="48"/>
      <c r="AA16" s="7">
        <f t="shared" si="19"/>
        <v>3</v>
      </c>
      <c r="AB16" s="9">
        <f t="shared" si="3"/>
        <v>0</v>
      </c>
      <c r="AC16" s="9">
        <f t="shared" si="4"/>
        <v>1</v>
      </c>
      <c r="AD16" s="9">
        <f t="shared" si="5"/>
        <v>2</v>
      </c>
      <c r="AE16" s="9">
        <f t="shared" si="0"/>
        <v>8.8235294117647065</v>
      </c>
      <c r="AF16" s="51">
        <f t="shared" si="6"/>
        <v>0</v>
      </c>
      <c r="AG16" s="9">
        <f t="shared" si="7"/>
        <v>3</v>
      </c>
      <c r="AH16" s="15">
        <f t="shared" si="8"/>
        <v>4</v>
      </c>
      <c r="AI16" s="15">
        <f t="shared" si="9"/>
        <v>7</v>
      </c>
      <c r="AJ16" s="56"/>
      <c r="AK16" s="39"/>
      <c r="AL16" s="43"/>
      <c r="AM16" s="34"/>
      <c r="AN16" s="39"/>
      <c r="AO16" s="7"/>
      <c r="AP16" s="34"/>
      <c r="AQ16" s="39"/>
      <c r="AR16" s="43"/>
      <c r="AS16" s="34"/>
      <c r="AT16" s="39"/>
      <c r="AU16" s="43"/>
      <c r="AV16" s="34"/>
      <c r="AW16" s="39"/>
      <c r="AX16" s="43"/>
      <c r="AY16" s="34"/>
      <c r="AZ16" s="39"/>
      <c r="BA16" s="43"/>
      <c r="BB16" s="34"/>
      <c r="BC16" s="39"/>
      <c r="BD16" s="43"/>
      <c r="BE16" s="34"/>
      <c r="BF16" s="39"/>
      <c r="BG16" s="43"/>
      <c r="BH16" s="34"/>
      <c r="BI16" s="39"/>
      <c r="BJ16" s="7"/>
      <c r="BK16" s="7">
        <f t="shared" si="10"/>
        <v>0</v>
      </c>
      <c r="BL16" s="9">
        <f t="shared" si="11"/>
        <v>0</v>
      </c>
      <c r="BM16" s="9">
        <f t="shared" si="12"/>
        <v>0</v>
      </c>
      <c r="BN16" s="9">
        <f t="shared" si="13"/>
        <v>0</v>
      </c>
      <c r="BO16" s="9">
        <f t="shared" si="1"/>
        <v>0</v>
      </c>
      <c r="BP16" s="51">
        <f t="shared" si="14"/>
        <v>0</v>
      </c>
      <c r="BQ16" s="9">
        <f t="shared" si="15"/>
        <v>0</v>
      </c>
      <c r="BR16" s="15">
        <f t="shared" si="16"/>
        <v>0</v>
      </c>
      <c r="BS16" s="15">
        <f t="shared" si="17"/>
        <v>0</v>
      </c>
      <c r="BT16" s="52">
        <f t="shared" si="2"/>
        <v>7</v>
      </c>
      <c r="BU16" s="61">
        <f t="shared" si="18"/>
        <v>8.8235294117647065</v>
      </c>
    </row>
    <row r="17" spans="1:73" s="19" customFormat="1" ht="47.25" customHeight="1" x14ac:dyDescent="0.3">
      <c r="A17" s="67" t="s">
        <v>7</v>
      </c>
      <c r="B17" s="43">
        <v>29</v>
      </c>
      <c r="C17" s="34"/>
      <c r="D17" s="39"/>
      <c r="E17" s="43"/>
      <c r="F17" s="34"/>
      <c r="G17" s="39"/>
      <c r="H17" s="43"/>
      <c r="I17" s="34"/>
      <c r="J17" s="39"/>
      <c r="K17" s="43"/>
      <c r="L17" s="34"/>
      <c r="M17" s="39"/>
      <c r="N17" s="43"/>
      <c r="O17" s="34"/>
      <c r="P17" s="39"/>
      <c r="Q17" s="43"/>
      <c r="R17" s="34"/>
      <c r="S17" s="39"/>
      <c r="T17" s="43"/>
      <c r="U17" s="34"/>
      <c r="V17" s="39"/>
      <c r="W17" s="43"/>
      <c r="X17" s="34"/>
      <c r="Y17" s="39"/>
      <c r="Z17" s="48">
        <v>1</v>
      </c>
      <c r="AA17" s="43">
        <f t="shared" si="19"/>
        <v>1</v>
      </c>
      <c r="AB17" s="45">
        <f t="shared" si="3"/>
        <v>0</v>
      </c>
      <c r="AC17" s="45">
        <f t="shared" si="4"/>
        <v>0</v>
      </c>
      <c r="AD17" s="45">
        <f t="shared" si="5"/>
        <v>1</v>
      </c>
      <c r="AE17" s="45">
        <f t="shared" si="0"/>
        <v>3.4482758620689653</v>
      </c>
      <c r="AF17" s="68">
        <f t="shared" si="6"/>
        <v>0</v>
      </c>
      <c r="AG17" s="45">
        <f t="shared" si="7"/>
        <v>0</v>
      </c>
      <c r="AH17" s="69">
        <f t="shared" si="8"/>
        <v>2</v>
      </c>
      <c r="AI17" s="69">
        <f t="shared" si="9"/>
        <v>2</v>
      </c>
      <c r="AJ17" s="34"/>
      <c r="AK17" s="39"/>
      <c r="AL17" s="43"/>
      <c r="AM17" s="34"/>
      <c r="AN17" s="39"/>
      <c r="AO17" s="43"/>
      <c r="AP17" s="48">
        <v>1</v>
      </c>
      <c r="AQ17" s="39"/>
      <c r="AR17" s="48"/>
      <c r="AS17" s="34"/>
      <c r="AT17" s="39"/>
      <c r="AU17" s="43"/>
      <c r="AV17" s="43"/>
      <c r="AW17" s="39"/>
      <c r="AX17" s="43"/>
      <c r="AY17" s="34"/>
      <c r="AZ17" s="39"/>
      <c r="BA17" s="43"/>
      <c r="BB17" s="34"/>
      <c r="BC17" s="39"/>
      <c r="BD17" s="43"/>
      <c r="BE17" s="34"/>
      <c r="BF17" s="39"/>
      <c r="BG17" s="43"/>
      <c r="BH17" s="34"/>
      <c r="BI17" s="39"/>
      <c r="BJ17" s="43">
        <v>1</v>
      </c>
      <c r="BK17" s="43">
        <f t="shared" si="10"/>
        <v>2</v>
      </c>
      <c r="BL17" s="45">
        <f t="shared" si="11"/>
        <v>1</v>
      </c>
      <c r="BM17" s="45">
        <f t="shared" si="12"/>
        <v>0</v>
      </c>
      <c r="BN17" s="45">
        <f t="shared" si="13"/>
        <v>1</v>
      </c>
      <c r="BO17" s="45">
        <f t="shared" si="1"/>
        <v>6.8965517241379306</v>
      </c>
      <c r="BP17" s="68">
        <f t="shared" si="14"/>
        <v>4</v>
      </c>
      <c r="BQ17" s="45">
        <f t="shared" si="15"/>
        <v>0</v>
      </c>
      <c r="BR17" s="69">
        <f t="shared" si="16"/>
        <v>5</v>
      </c>
      <c r="BS17" s="69">
        <f t="shared" si="17"/>
        <v>9</v>
      </c>
      <c r="BT17" s="70">
        <f t="shared" si="2"/>
        <v>11</v>
      </c>
      <c r="BU17" s="71">
        <f t="shared" si="18"/>
        <v>10.344827586206897</v>
      </c>
    </row>
    <row r="18" spans="1:73" ht="32.25" x14ac:dyDescent="0.3">
      <c r="A18" s="5" t="s">
        <v>8</v>
      </c>
      <c r="B18" s="7">
        <v>33</v>
      </c>
      <c r="C18" s="34"/>
      <c r="D18" s="39"/>
      <c r="E18" s="43"/>
      <c r="F18" s="34"/>
      <c r="G18" s="39"/>
      <c r="H18" s="43"/>
      <c r="I18" s="34"/>
      <c r="J18" s="39"/>
      <c r="K18" s="43"/>
      <c r="L18" s="34"/>
      <c r="M18" s="39"/>
      <c r="N18" s="43"/>
      <c r="O18" s="34"/>
      <c r="P18" s="39"/>
      <c r="Q18" s="43"/>
      <c r="R18" s="34"/>
      <c r="S18" s="42"/>
      <c r="T18" s="7"/>
      <c r="U18" s="34"/>
      <c r="V18" s="39"/>
      <c r="W18" s="43"/>
      <c r="X18" s="34"/>
      <c r="Y18" s="47"/>
      <c r="Z18" s="48"/>
      <c r="AA18" s="7">
        <f t="shared" si="19"/>
        <v>0</v>
      </c>
      <c r="AB18" s="9">
        <f t="shared" si="3"/>
        <v>0</v>
      </c>
      <c r="AC18" s="9">
        <f t="shared" si="4"/>
        <v>0</v>
      </c>
      <c r="AD18" s="9">
        <f t="shared" si="5"/>
        <v>0</v>
      </c>
      <c r="AE18" s="9">
        <f t="shared" si="0"/>
        <v>0</v>
      </c>
      <c r="AF18" s="51">
        <f t="shared" si="6"/>
        <v>0</v>
      </c>
      <c r="AG18" s="9">
        <f t="shared" si="7"/>
        <v>0</v>
      </c>
      <c r="AH18" s="15">
        <f t="shared" si="8"/>
        <v>0</v>
      </c>
      <c r="AI18" s="15">
        <f t="shared" si="9"/>
        <v>0</v>
      </c>
      <c r="AJ18" s="56"/>
      <c r="AK18" s="39"/>
      <c r="AL18" s="43"/>
      <c r="AM18" s="34">
        <v>1</v>
      </c>
      <c r="AN18" s="39"/>
      <c r="AO18" s="7"/>
      <c r="AP18" s="34"/>
      <c r="AQ18" s="39"/>
      <c r="AR18" s="43"/>
      <c r="AS18" s="34"/>
      <c r="AT18" s="39"/>
      <c r="AU18" s="43"/>
      <c r="AV18" s="34"/>
      <c r="AW18" s="39"/>
      <c r="AX18" s="43"/>
      <c r="AY18" s="34"/>
      <c r="AZ18" s="39"/>
      <c r="BA18" s="43"/>
      <c r="BB18" s="34"/>
      <c r="BC18" s="39"/>
      <c r="BD18" s="43"/>
      <c r="BE18" s="34"/>
      <c r="BF18" s="39"/>
      <c r="BG18" s="43"/>
      <c r="BH18" s="34"/>
      <c r="BI18" s="39"/>
      <c r="BJ18" s="7">
        <v>2</v>
      </c>
      <c r="BK18" s="7">
        <f t="shared" si="10"/>
        <v>3</v>
      </c>
      <c r="BL18" s="9">
        <f t="shared" si="11"/>
        <v>1</v>
      </c>
      <c r="BM18" s="9">
        <f t="shared" si="12"/>
        <v>0</v>
      </c>
      <c r="BN18" s="9">
        <f t="shared" si="13"/>
        <v>2</v>
      </c>
      <c r="BO18" s="9">
        <f t="shared" si="1"/>
        <v>9.0909090909090917</v>
      </c>
      <c r="BP18" s="51">
        <f t="shared" si="14"/>
        <v>4</v>
      </c>
      <c r="BQ18" s="9">
        <f t="shared" si="15"/>
        <v>0</v>
      </c>
      <c r="BR18" s="15">
        <f t="shared" si="16"/>
        <v>10</v>
      </c>
      <c r="BS18" s="15">
        <f t="shared" si="17"/>
        <v>14</v>
      </c>
      <c r="BT18" s="52">
        <f t="shared" si="2"/>
        <v>14</v>
      </c>
      <c r="BU18" s="61">
        <f t="shared" si="18"/>
        <v>9.0909090909090917</v>
      </c>
    </row>
    <row r="19" spans="1:73" ht="32.25" x14ac:dyDescent="0.3">
      <c r="A19" s="5" t="s">
        <v>9</v>
      </c>
      <c r="B19" s="7">
        <v>49</v>
      </c>
      <c r="C19" s="34"/>
      <c r="D19" s="39"/>
      <c r="E19" s="43"/>
      <c r="F19" s="34">
        <v>2</v>
      </c>
      <c r="G19" s="39"/>
      <c r="H19" s="43">
        <v>1</v>
      </c>
      <c r="I19" s="34"/>
      <c r="J19" s="39"/>
      <c r="K19" s="43"/>
      <c r="L19" s="34"/>
      <c r="M19" s="39"/>
      <c r="N19" s="43"/>
      <c r="O19" s="34">
        <v>1</v>
      </c>
      <c r="P19" s="39"/>
      <c r="Q19" s="43">
        <v>1</v>
      </c>
      <c r="R19" s="34"/>
      <c r="S19" s="42"/>
      <c r="T19" s="7"/>
      <c r="U19" s="34"/>
      <c r="V19" s="39"/>
      <c r="W19" s="43"/>
      <c r="X19" s="34"/>
      <c r="Y19" s="47"/>
      <c r="Z19" s="48"/>
      <c r="AA19" s="7">
        <f t="shared" si="19"/>
        <v>5</v>
      </c>
      <c r="AB19" s="9">
        <f t="shared" si="3"/>
        <v>3</v>
      </c>
      <c r="AC19" s="9">
        <f t="shared" si="4"/>
        <v>0</v>
      </c>
      <c r="AD19" s="9">
        <f t="shared" si="5"/>
        <v>2</v>
      </c>
      <c r="AE19" s="9">
        <f t="shared" si="0"/>
        <v>10.204081632653061</v>
      </c>
      <c r="AF19" s="51">
        <f t="shared" si="6"/>
        <v>3</v>
      </c>
      <c r="AG19" s="9">
        <f t="shared" si="7"/>
        <v>0</v>
      </c>
      <c r="AH19" s="15">
        <f t="shared" si="8"/>
        <v>4</v>
      </c>
      <c r="AI19" s="15">
        <f t="shared" si="9"/>
        <v>7</v>
      </c>
      <c r="AJ19" s="56"/>
      <c r="AK19" s="39"/>
      <c r="AL19" s="43"/>
      <c r="AM19" s="34">
        <v>1</v>
      </c>
      <c r="AN19" s="39"/>
      <c r="AO19" s="7"/>
      <c r="AP19" s="34"/>
      <c r="AQ19" s="39"/>
      <c r="AR19" s="43"/>
      <c r="AS19" s="34"/>
      <c r="AT19" s="39"/>
      <c r="AU19" s="43"/>
      <c r="AV19" s="34"/>
      <c r="AW19" s="39"/>
      <c r="AX19" s="43"/>
      <c r="AY19" s="34"/>
      <c r="AZ19" s="39"/>
      <c r="BA19" s="43"/>
      <c r="BB19" s="34"/>
      <c r="BC19" s="39"/>
      <c r="BD19" s="43"/>
      <c r="BE19" s="34"/>
      <c r="BF19" s="39"/>
      <c r="BG19" s="43"/>
      <c r="BH19" s="34"/>
      <c r="BI19" s="39"/>
      <c r="BJ19" s="7"/>
      <c r="BK19" s="7">
        <f t="shared" si="10"/>
        <v>1</v>
      </c>
      <c r="BL19" s="9">
        <f t="shared" si="11"/>
        <v>1</v>
      </c>
      <c r="BM19" s="9">
        <f t="shared" si="12"/>
        <v>0</v>
      </c>
      <c r="BN19" s="9">
        <f t="shared" si="13"/>
        <v>0</v>
      </c>
      <c r="BO19" s="9">
        <f t="shared" si="1"/>
        <v>2.0408163265306123</v>
      </c>
      <c r="BP19" s="51">
        <f t="shared" si="14"/>
        <v>4</v>
      </c>
      <c r="BQ19" s="9">
        <f t="shared" si="15"/>
        <v>0</v>
      </c>
      <c r="BR19" s="15">
        <f t="shared" si="16"/>
        <v>0</v>
      </c>
      <c r="BS19" s="15">
        <f t="shared" si="17"/>
        <v>4</v>
      </c>
      <c r="BT19" s="52">
        <f t="shared" si="2"/>
        <v>11</v>
      </c>
      <c r="BU19" s="61">
        <f t="shared" si="18"/>
        <v>12.244897959183673</v>
      </c>
    </row>
    <row r="20" spans="1:73" ht="32.25" x14ac:dyDescent="0.3">
      <c r="A20" s="11" t="s">
        <v>10</v>
      </c>
      <c r="B20" s="12">
        <v>25</v>
      </c>
      <c r="C20" s="35"/>
      <c r="D20" s="40"/>
      <c r="E20" s="44"/>
      <c r="F20" s="34">
        <v>1</v>
      </c>
      <c r="G20" s="39"/>
      <c r="H20" s="43"/>
      <c r="I20" s="35"/>
      <c r="J20" s="40"/>
      <c r="K20" s="44"/>
      <c r="L20" s="35"/>
      <c r="M20" s="40"/>
      <c r="N20" s="44"/>
      <c r="O20" s="35"/>
      <c r="P20" s="40">
        <v>1</v>
      </c>
      <c r="Q20" s="44"/>
      <c r="R20" s="35"/>
      <c r="S20" s="40"/>
      <c r="T20" s="12"/>
      <c r="U20" s="35"/>
      <c r="V20" s="40"/>
      <c r="W20" s="44"/>
      <c r="X20" s="35"/>
      <c r="Y20" s="47"/>
      <c r="Z20" s="55"/>
      <c r="AA20" s="7">
        <f t="shared" si="19"/>
        <v>2</v>
      </c>
      <c r="AB20" s="9">
        <f t="shared" si="3"/>
        <v>1</v>
      </c>
      <c r="AC20" s="9">
        <f t="shared" si="4"/>
        <v>1</v>
      </c>
      <c r="AD20" s="9">
        <f t="shared" si="5"/>
        <v>0</v>
      </c>
      <c r="AE20" s="9">
        <f t="shared" si="0"/>
        <v>8</v>
      </c>
      <c r="AF20" s="51">
        <f t="shared" si="6"/>
        <v>1</v>
      </c>
      <c r="AG20" s="9">
        <f t="shared" si="7"/>
        <v>3</v>
      </c>
      <c r="AH20" s="15">
        <f t="shared" si="8"/>
        <v>0</v>
      </c>
      <c r="AI20" s="15">
        <f t="shared" si="9"/>
        <v>4</v>
      </c>
      <c r="AJ20" s="57"/>
      <c r="AK20" s="40"/>
      <c r="AL20" s="44"/>
      <c r="AM20" s="35"/>
      <c r="AN20" s="40"/>
      <c r="AO20" s="12"/>
      <c r="AP20" s="34"/>
      <c r="AQ20" s="39"/>
      <c r="AR20" s="43"/>
      <c r="AS20" s="35"/>
      <c r="AT20" s="40"/>
      <c r="AU20" s="44"/>
      <c r="AV20" s="35"/>
      <c r="AW20" s="40"/>
      <c r="AX20" s="44"/>
      <c r="AY20" s="35"/>
      <c r="AZ20" s="40"/>
      <c r="BA20" s="44"/>
      <c r="BB20" s="35"/>
      <c r="BC20" s="40"/>
      <c r="BD20" s="44"/>
      <c r="BE20" s="35"/>
      <c r="BF20" s="40"/>
      <c r="BG20" s="44"/>
      <c r="BH20" s="35"/>
      <c r="BI20" s="40"/>
      <c r="BJ20" s="12"/>
      <c r="BK20" s="7">
        <f t="shared" si="10"/>
        <v>0</v>
      </c>
      <c r="BL20" s="9">
        <f t="shared" si="11"/>
        <v>0</v>
      </c>
      <c r="BM20" s="9">
        <f t="shared" si="12"/>
        <v>0</v>
      </c>
      <c r="BN20" s="9">
        <f t="shared" si="13"/>
        <v>0</v>
      </c>
      <c r="BO20" s="9">
        <f t="shared" si="1"/>
        <v>0</v>
      </c>
      <c r="BP20" s="51">
        <f t="shared" si="14"/>
        <v>0</v>
      </c>
      <c r="BQ20" s="9">
        <f t="shared" si="15"/>
        <v>0</v>
      </c>
      <c r="BR20" s="15">
        <f t="shared" si="16"/>
        <v>0</v>
      </c>
      <c r="BS20" s="15">
        <f t="shared" si="17"/>
        <v>0</v>
      </c>
      <c r="BT20" s="52">
        <f t="shared" si="2"/>
        <v>4</v>
      </c>
      <c r="BU20" s="61">
        <f t="shared" si="18"/>
        <v>8</v>
      </c>
    </row>
    <row r="21" spans="1:73" s="14" customFormat="1" x14ac:dyDescent="0.25">
      <c r="A21" s="5" t="s">
        <v>23</v>
      </c>
      <c r="B21" s="9">
        <f t="shared" ref="B21:Z21" si="20">SUM(B10:B20)</f>
        <v>576</v>
      </c>
      <c r="C21" s="36">
        <f t="shared" si="20"/>
        <v>3</v>
      </c>
      <c r="D21" s="41">
        <f t="shared" si="20"/>
        <v>5</v>
      </c>
      <c r="E21" s="9">
        <f t="shared" si="20"/>
        <v>0</v>
      </c>
      <c r="F21" s="36">
        <f t="shared" si="20"/>
        <v>8</v>
      </c>
      <c r="G21" s="41">
        <f t="shared" si="20"/>
        <v>2</v>
      </c>
      <c r="H21" s="45">
        <f t="shared" si="20"/>
        <v>5</v>
      </c>
      <c r="I21" s="36">
        <f t="shared" si="20"/>
        <v>9</v>
      </c>
      <c r="J21" s="41">
        <f t="shared" si="20"/>
        <v>2</v>
      </c>
      <c r="K21" s="45">
        <f t="shared" si="20"/>
        <v>4</v>
      </c>
      <c r="L21" s="36">
        <f t="shared" si="20"/>
        <v>2</v>
      </c>
      <c r="M21" s="41">
        <f t="shared" si="20"/>
        <v>1</v>
      </c>
      <c r="N21" s="45">
        <f t="shared" si="20"/>
        <v>0</v>
      </c>
      <c r="O21" s="36">
        <f t="shared" si="20"/>
        <v>15</v>
      </c>
      <c r="P21" s="41">
        <f t="shared" si="20"/>
        <v>3</v>
      </c>
      <c r="Q21" s="45">
        <f t="shared" si="20"/>
        <v>9</v>
      </c>
      <c r="R21" s="36">
        <f t="shared" si="20"/>
        <v>1</v>
      </c>
      <c r="S21" s="41">
        <f t="shared" si="20"/>
        <v>2</v>
      </c>
      <c r="T21" s="9">
        <f t="shared" si="20"/>
        <v>5</v>
      </c>
      <c r="U21" s="36">
        <f t="shared" si="20"/>
        <v>1</v>
      </c>
      <c r="V21" s="41">
        <f t="shared" si="20"/>
        <v>1</v>
      </c>
      <c r="W21" s="9">
        <f t="shared" si="20"/>
        <v>1</v>
      </c>
      <c r="X21" s="36">
        <f t="shared" si="20"/>
        <v>5</v>
      </c>
      <c r="Y21" s="41">
        <f t="shared" si="20"/>
        <v>2</v>
      </c>
      <c r="Z21" s="54">
        <f t="shared" si="20"/>
        <v>5</v>
      </c>
      <c r="AA21" s="9">
        <f>SUM(AA10:AA20)</f>
        <v>91</v>
      </c>
      <c r="AB21" s="9">
        <f t="shared" si="3"/>
        <v>44</v>
      </c>
      <c r="AC21" s="9">
        <f>SUM(AC10:AC20)</f>
        <v>18</v>
      </c>
      <c r="AD21" s="9">
        <f>SUM(AD10:AD20)</f>
        <v>29</v>
      </c>
      <c r="AE21" s="9">
        <f t="shared" si="0"/>
        <v>15.798611111111111</v>
      </c>
      <c r="AF21" s="13"/>
      <c r="AG21" s="13"/>
      <c r="AH21" s="13"/>
      <c r="AI21" s="13"/>
      <c r="AJ21" s="36">
        <f t="shared" ref="AJ21:AU21" si="21">SUM(AJ10:AJ20)</f>
        <v>0</v>
      </c>
      <c r="AK21" s="41">
        <f t="shared" si="21"/>
        <v>0</v>
      </c>
      <c r="AL21" s="45">
        <f t="shared" si="21"/>
        <v>2</v>
      </c>
      <c r="AM21" s="36">
        <f t="shared" si="21"/>
        <v>2</v>
      </c>
      <c r="AN21" s="41">
        <f t="shared" si="21"/>
        <v>0</v>
      </c>
      <c r="AO21" s="9">
        <f t="shared" si="21"/>
        <v>0</v>
      </c>
      <c r="AP21" s="36">
        <f t="shared" si="21"/>
        <v>2</v>
      </c>
      <c r="AQ21" s="41">
        <f t="shared" si="21"/>
        <v>0</v>
      </c>
      <c r="AR21" s="9">
        <f t="shared" si="21"/>
        <v>0</v>
      </c>
      <c r="AS21" s="36">
        <f t="shared" si="21"/>
        <v>2</v>
      </c>
      <c r="AT21" s="41">
        <f t="shared" si="21"/>
        <v>1</v>
      </c>
      <c r="AU21" s="9">
        <f t="shared" si="21"/>
        <v>1</v>
      </c>
      <c r="AV21" s="36">
        <v>8</v>
      </c>
      <c r="AW21" s="41">
        <v>0</v>
      </c>
      <c r="AX21" s="9">
        <v>0</v>
      </c>
      <c r="AY21" s="36">
        <f t="shared" ref="AY21:BJ21" si="22">SUM(AY10:AY20)</f>
        <v>1</v>
      </c>
      <c r="AZ21" s="41">
        <f t="shared" si="22"/>
        <v>1</v>
      </c>
      <c r="BA21" s="9">
        <f t="shared" si="22"/>
        <v>0</v>
      </c>
      <c r="BB21" s="36">
        <f t="shared" si="22"/>
        <v>3</v>
      </c>
      <c r="BC21" s="41">
        <f t="shared" si="22"/>
        <v>0</v>
      </c>
      <c r="BD21" s="9">
        <f t="shared" si="22"/>
        <v>1</v>
      </c>
      <c r="BE21" s="36">
        <f>SUM(BE10:BE20)</f>
        <v>0</v>
      </c>
      <c r="BF21" s="41">
        <f t="shared" ref="BF21:BG21" si="23">SUM(BF10:BF20)</f>
        <v>0</v>
      </c>
      <c r="BG21" s="36">
        <f t="shared" si="23"/>
        <v>1</v>
      </c>
      <c r="BH21" s="36">
        <f t="shared" si="22"/>
        <v>0</v>
      </c>
      <c r="BI21" s="41">
        <f t="shared" si="22"/>
        <v>0</v>
      </c>
      <c r="BJ21" s="9">
        <f t="shared" si="22"/>
        <v>4</v>
      </c>
      <c r="BK21" s="7">
        <f>SUM(AJ21:BJ21)</f>
        <v>29</v>
      </c>
      <c r="BL21" s="9">
        <f>SUM(BL10:BL20)</f>
        <v>18</v>
      </c>
      <c r="BM21" s="9">
        <f>SUM(BM10:BM20)</f>
        <v>2</v>
      </c>
      <c r="BN21" s="9">
        <f>SUM(BN10:BN20)</f>
        <v>9</v>
      </c>
      <c r="BO21" s="9">
        <f t="shared" si="1"/>
        <v>5.0347222222222223</v>
      </c>
      <c r="BP21" s="107"/>
      <c r="BQ21" s="107"/>
      <c r="BR21" s="107"/>
      <c r="BS21" s="107"/>
    </row>
    <row r="22" spans="1:73" ht="21.75" customHeight="1" x14ac:dyDescent="0.25">
      <c r="A22" s="20" t="s">
        <v>16</v>
      </c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73" ht="30" customHeight="1" x14ac:dyDescent="0.25">
      <c r="A23" s="94" t="s">
        <v>61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73" ht="30" customHeight="1" x14ac:dyDescent="0.25">
      <c r="A24" s="90" t="s">
        <v>59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73" ht="30" customHeight="1" x14ac:dyDescent="0.25">
      <c r="A25" s="95" t="s">
        <v>62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73" ht="30" customHeight="1" x14ac:dyDescent="0.2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73" ht="15" customHeight="1" x14ac:dyDescent="0.25">
      <c r="A27" s="90" t="s">
        <v>17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73" ht="1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73" ht="84.75" customHeight="1" x14ac:dyDescent="0.25">
      <c r="A29" s="62"/>
      <c r="B29" s="63"/>
      <c r="C29" s="23"/>
      <c r="D29" s="23"/>
      <c r="E29" s="23"/>
      <c r="F29" s="23"/>
      <c r="G29" s="23"/>
      <c r="H29" s="23"/>
      <c r="I29" s="23"/>
      <c r="J29" s="23"/>
      <c r="K29" s="23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64" t="s">
        <v>65</v>
      </c>
      <c r="W29" s="65" t="s">
        <v>66</v>
      </c>
      <c r="X29" s="65" t="s">
        <v>15</v>
      </c>
    </row>
    <row r="30" spans="1:73" ht="44.25" customHeight="1" x14ac:dyDescent="0.25">
      <c r="A30" s="25" t="s">
        <v>1</v>
      </c>
      <c r="B30" s="26">
        <v>65</v>
      </c>
      <c r="C30" s="23"/>
      <c r="D30" s="23"/>
      <c r="E30" s="23"/>
      <c r="F30" s="23"/>
      <c r="G30" s="23"/>
      <c r="H30" s="23"/>
      <c r="I30" s="23"/>
      <c r="J30" s="23"/>
      <c r="K30" s="23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7" t="s">
        <v>1</v>
      </c>
      <c r="W30" s="43">
        <v>27.272727272727273</v>
      </c>
      <c r="X30" s="66">
        <v>77</v>
      </c>
    </row>
    <row r="31" spans="1:73" ht="42" customHeight="1" x14ac:dyDescent="0.25">
      <c r="A31" s="25" t="s">
        <v>2</v>
      </c>
      <c r="B31" s="26">
        <v>62</v>
      </c>
      <c r="C31" s="23"/>
      <c r="D31" s="23"/>
      <c r="E31" s="23"/>
      <c r="F31" s="23"/>
      <c r="G31" s="23"/>
      <c r="H31" s="23"/>
      <c r="I31" s="23"/>
      <c r="J31" s="23"/>
      <c r="K31" s="2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60" t="s">
        <v>2</v>
      </c>
      <c r="W31" s="43">
        <v>25.882352941176475</v>
      </c>
      <c r="X31" s="66">
        <v>85</v>
      </c>
    </row>
    <row r="32" spans="1:73" ht="41.25" customHeight="1" x14ac:dyDescent="0.25">
      <c r="A32" s="25" t="s">
        <v>12</v>
      </c>
      <c r="B32" s="26">
        <v>54</v>
      </c>
      <c r="C32" s="23"/>
      <c r="D32" s="23"/>
      <c r="E32" s="23"/>
      <c r="F32" s="23"/>
      <c r="G32" s="23"/>
      <c r="H32" s="23"/>
      <c r="I32" s="23"/>
      <c r="J32" s="23"/>
      <c r="K32" s="23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60" t="s">
        <v>3</v>
      </c>
      <c r="W32" s="43">
        <v>26.923076923076923</v>
      </c>
      <c r="X32" s="66">
        <v>104</v>
      </c>
    </row>
    <row r="33" spans="1:24" ht="45.75" customHeight="1" x14ac:dyDescent="0.25">
      <c r="A33" s="25" t="s">
        <v>3</v>
      </c>
      <c r="B33" s="26">
        <v>47</v>
      </c>
      <c r="C33" s="23"/>
      <c r="D33" s="23"/>
      <c r="E33" s="23"/>
      <c r="F33" s="23"/>
      <c r="G33" s="23"/>
      <c r="H33" s="23"/>
      <c r="I33" s="23"/>
      <c r="J33" s="23"/>
      <c r="K33" s="23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60" t="s">
        <v>12</v>
      </c>
      <c r="W33" s="43">
        <v>33.75</v>
      </c>
      <c r="X33" s="66">
        <v>80</v>
      </c>
    </row>
    <row r="34" spans="1:24" ht="47.25" x14ac:dyDescent="0.25">
      <c r="A34" s="25" t="s">
        <v>8</v>
      </c>
      <c r="B34" s="26">
        <v>14</v>
      </c>
      <c r="C34" s="23"/>
      <c r="D34" s="23"/>
      <c r="E34" s="23"/>
      <c r="F34" s="23"/>
      <c r="G34" s="23"/>
      <c r="H34" s="23"/>
      <c r="I34" s="23"/>
      <c r="J34" s="23"/>
      <c r="K34" s="23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60" t="s">
        <v>4</v>
      </c>
      <c r="W34" s="43">
        <v>10.256410256410255</v>
      </c>
      <c r="X34" s="66">
        <v>39</v>
      </c>
    </row>
    <row r="35" spans="1:24" ht="41.25" customHeight="1" x14ac:dyDescent="0.25">
      <c r="A35" s="25" t="s">
        <v>7</v>
      </c>
      <c r="B35" s="26">
        <v>11</v>
      </c>
      <c r="C35" s="23"/>
      <c r="D35" s="23"/>
      <c r="E35" s="23"/>
      <c r="F35" s="23"/>
      <c r="G35" s="23"/>
      <c r="H35" s="23"/>
      <c r="I35" s="23"/>
      <c r="J35" s="23"/>
      <c r="K35" s="23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60" t="s">
        <v>5</v>
      </c>
      <c r="W35" s="43">
        <v>4.7619047619047619</v>
      </c>
      <c r="X35" s="66">
        <v>21</v>
      </c>
    </row>
    <row r="36" spans="1:24" ht="45" customHeight="1" x14ac:dyDescent="0.25">
      <c r="A36" s="25" t="s">
        <v>9</v>
      </c>
      <c r="B36" s="26">
        <v>11</v>
      </c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60" t="s">
        <v>6</v>
      </c>
      <c r="W36" s="43">
        <v>8.8235294117647065</v>
      </c>
      <c r="X36" s="66">
        <v>34</v>
      </c>
    </row>
    <row r="37" spans="1:24" ht="53.25" customHeight="1" x14ac:dyDescent="0.25">
      <c r="A37" s="25" t="s">
        <v>4</v>
      </c>
      <c r="B37" s="26">
        <v>9</v>
      </c>
      <c r="C37" s="23"/>
      <c r="D37" s="23"/>
      <c r="E37" s="23"/>
      <c r="F37" s="23"/>
      <c r="G37" s="23"/>
      <c r="H37" s="23"/>
      <c r="I37" s="23"/>
      <c r="J37" s="23"/>
      <c r="K37" s="23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60" t="s">
        <v>7</v>
      </c>
      <c r="W37" s="43">
        <v>10.344827586206897</v>
      </c>
      <c r="X37" s="66">
        <v>29</v>
      </c>
    </row>
    <row r="38" spans="1:24" ht="41.25" customHeight="1" x14ac:dyDescent="0.25">
      <c r="A38" s="25" t="s">
        <v>6</v>
      </c>
      <c r="B38" s="26">
        <v>7</v>
      </c>
      <c r="C38" s="23"/>
      <c r="D38" s="23"/>
      <c r="E38" s="23"/>
      <c r="F38" s="23"/>
      <c r="G38" s="23"/>
      <c r="H38" s="23"/>
      <c r="I38" s="23"/>
      <c r="J38" s="23"/>
      <c r="K38" s="23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60" t="s">
        <v>8</v>
      </c>
      <c r="W38" s="43">
        <v>9.0909090909090917</v>
      </c>
      <c r="X38" s="66">
        <v>33</v>
      </c>
    </row>
    <row r="39" spans="1:24" ht="39" customHeight="1" x14ac:dyDescent="0.25">
      <c r="A39" s="25" t="s">
        <v>10</v>
      </c>
      <c r="B39" s="26">
        <v>4</v>
      </c>
      <c r="C39" s="23"/>
      <c r="D39" s="23"/>
      <c r="E39" s="23"/>
      <c r="F39" s="23"/>
      <c r="G39" s="23"/>
      <c r="H39" s="23"/>
      <c r="I39" s="23"/>
      <c r="J39" s="23"/>
      <c r="K39" s="23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60" t="s">
        <v>9</v>
      </c>
      <c r="W39" s="43">
        <v>12.244897959183673</v>
      </c>
      <c r="X39" s="66">
        <v>49</v>
      </c>
    </row>
    <row r="40" spans="1:24" ht="39" customHeight="1" x14ac:dyDescent="0.25">
      <c r="A40" s="27" t="s">
        <v>5</v>
      </c>
      <c r="B40" s="28">
        <v>1</v>
      </c>
      <c r="C40" s="23"/>
      <c r="D40" s="23"/>
      <c r="E40" s="23"/>
      <c r="F40" s="23"/>
      <c r="G40" s="23"/>
      <c r="H40" s="23"/>
      <c r="I40" s="23"/>
      <c r="J40" s="23"/>
      <c r="K40" s="23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60" t="s">
        <v>10</v>
      </c>
      <c r="W40" s="43">
        <v>8</v>
      </c>
      <c r="X40" s="66">
        <v>25</v>
      </c>
    </row>
    <row r="41" spans="1:24" ht="28.9" customHeight="1" x14ac:dyDescent="0.25">
      <c r="A41" s="29"/>
      <c r="B41" s="30"/>
      <c r="C41" s="23"/>
      <c r="D41" s="23"/>
      <c r="E41" s="23"/>
      <c r="F41" s="23"/>
      <c r="G41" s="23"/>
      <c r="H41" s="23"/>
      <c r="I41" s="23"/>
      <c r="J41" s="23"/>
      <c r="K41" s="23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4" x14ac:dyDescent="0.25">
      <c r="A42" s="31"/>
      <c r="B42" s="24"/>
      <c r="C42" s="23"/>
      <c r="D42" s="23"/>
      <c r="E42" s="23"/>
      <c r="F42" s="23"/>
      <c r="G42" s="23"/>
      <c r="H42" s="23"/>
      <c r="I42" s="23"/>
      <c r="J42" s="23"/>
      <c r="K42" s="23"/>
      <c r="L42" s="19"/>
      <c r="M42" s="19"/>
      <c r="N42" s="19"/>
      <c r="O42" s="19"/>
      <c r="P42" s="19"/>
      <c r="Q42" s="19"/>
      <c r="R42" s="19"/>
      <c r="S42" s="19"/>
      <c r="T42" s="19"/>
      <c r="U42" s="23"/>
      <c r="V42" s="23"/>
      <c r="W42" s="23"/>
    </row>
    <row r="43" spans="1:24" x14ac:dyDescent="0.25">
      <c r="A43" s="31"/>
      <c r="B43" s="24"/>
      <c r="C43" s="23"/>
      <c r="D43" s="23"/>
      <c r="E43" s="23"/>
      <c r="F43" s="23"/>
      <c r="G43" s="23"/>
      <c r="H43" s="23"/>
      <c r="I43" s="23"/>
      <c r="J43" s="23"/>
      <c r="K43" s="23"/>
      <c r="L43" s="19"/>
      <c r="M43" s="19"/>
      <c r="N43" s="19"/>
      <c r="O43" s="19"/>
      <c r="P43" s="19"/>
      <c r="Q43" s="19"/>
      <c r="R43" s="19"/>
      <c r="S43" s="19"/>
      <c r="T43" s="19"/>
      <c r="U43" s="23"/>
      <c r="V43" s="23"/>
      <c r="W43" s="23"/>
    </row>
    <row r="44" spans="1:24" x14ac:dyDescent="0.25">
      <c r="A44" s="31"/>
      <c r="B44" s="24"/>
      <c r="C44" s="23"/>
      <c r="D44" s="23"/>
      <c r="E44" s="23"/>
      <c r="F44" s="23"/>
      <c r="G44" s="23"/>
      <c r="H44" s="23"/>
      <c r="I44" s="23"/>
      <c r="J44" s="23"/>
      <c r="K44" s="23"/>
      <c r="L44" s="19"/>
      <c r="M44" s="19"/>
      <c r="N44" s="19"/>
      <c r="O44" s="19"/>
      <c r="P44" s="19"/>
      <c r="Q44" s="19"/>
      <c r="R44" s="19"/>
      <c r="S44" s="19"/>
      <c r="T44" s="19"/>
      <c r="U44" s="23"/>
      <c r="V44" s="23"/>
      <c r="W44" s="23"/>
    </row>
    <row r="45" spans="1:24" ht="28.9" customHeight="1" x14ac:dyDescent="0.25">
      <c r="A45" s="23"/>
      <c r="B45" s="24"/>
      <c r="C45" s="23"/>
      <c r="D45" s="23"/>
      <c r="E45" s="23"/>
      <c r="F45" s="23"/>
      <c r="G45" s="23"/>
      <c r="H45" s="23"/>
      <c r="I45" s="23"/>
      <c r="J45" s="23"/>
      <c r="K45" s="23"/>
      <c r="L45" s="19"/>
      <c r="M45" s="19"/>
      <c r="N45" s="19"/>
      <c r="O45" s="19"/>
      <c r="P45" s="19"/>
      <c r="Q45" s="19"/>
      <c r="R45" s="19"/>
      <c r="S45" s="19"/>
      <c r="T45" s="19"/>
      <c r="U45" s="23"/>
      <c r="V45" s="23"/>
      <c r="W45" s="23"/>
    </row>
    <row r="46" spans="1:24" x14ac:dyDescent="0.25">
      <c r="A46" s="72"/>
      <c r="B46" s="73"/>
      <c r="C46" s="23"/>
      <c r="D46" s="23"/>
      <c r="E46" s="23"/>
      <c r="F46" s="23"/>
      <c r="G46" s="23"/>
      <c r="H46" s="23"/>
      <c r="I46" s="23"/>
      <c r="J46" s="23"/>
      <c r="K46" s="23"/>
      <c r="L46" s="19"/>
      <c r="M46" s="19"/>
      <c r="N46" s="19"/>
      <c r="O46" s="19"/>
      <c r="P46" s="19"/>
      <c r="Q46" s="19"/>
      <c r="R46" s="19"/>
      <c r="S46" s="19"/>
      <c r="T46" s="19"/>
      <c r="U46" s="23"/>
      <c r="V46" s="72"/>
      <c r="W46" s="24"/>
    </row>
    <row r="47" spans="1:24" x14ac:dyDescent="0.25">
      <c r="A47" s="72"/>
      <c r="B47" s="73"/>
      <c r="C47" s="23"/>
      <c r="D47" s="23"/>
      <c r="E47" s="23"/>
      <c r="F47" s="23"/>
      <c r="G47" s="23"/>
      <c r="H47" s="23"/>
      <c r="I47" s="23"/>
      <c r="J47" s="23"/>
      <c r="K47" s="23"/>
      <c r="L47" s="19"/>
      <c r="M47" s="19"/>
      <c r="N47" s="19"/>
      <c r="O47" s="19"/>
      <c r="P47" s="19"/>
      <c r="Q47" s="19"/>
      <c r="R47" s="19"/>
      <c r="S47" s="19"/>
      <c r="T47" s="19"/>
      <c r="U47" s="23"/>
      <c r="V47" s="72"/>
      <c r="W47" s="24"/>
    </row>
    <row r="48" spans="1:24" x14ac:dyDescent="0.25">
      <c r="A48" s="72"/>
      <c r="B48" s="73"/>
      <c r="C48" s="23"/>
      <c r="D48" s="23"/>
      <c r="E48" s="23"/>
      <c r="F48" s="23"/>
      <c r="G48" s="23"/>
      <c r="H48" s="23"/>
      <c r="I48" s="23"/>
      <c r="J48" s="23"/>
      <c r="K48" s="23"/>
      <c r="L48" s="19"/>
      <c r="M48" s="19"/>
      <c r="N48" s="19"/>
      <c r="O48" s="19"/>
      <c r="P48" s="19"/>
      <c r="Q48" s="19"/>
      <c r="R48" s="19"/>
      <c r="S48" s="19"/>
      <c r="T48" s="19"/>
      <c r="U48" s="23"/>
      <c r="V48" s="72"/>
      <c r="W48" s="24"/>
    </row>
    <row r="49" spans="1:23" ht="28.9" customHeight="1" x14ac:dyDescent="0.25">
      <c r="A49" s="72"/>
      <c r="B49" s="73"/>
      <c r="C49" s="23"/>
      <c r="D49" s="23"/>
      <c r="E49" s="23"/>
      <c r="F49" s="23"/>
      <c r="G49" s="23"/>
      <c r="H49" s="23"/>
      <c r="I49" s="23"/>
      <c r="J49" s="23"/>
      <c r="K49" s="23"/>
      <c r="L49" s="19"/>
      <c r="M49" s="19"/>
      <c r="N49" s="19"/>
      <c r="O49" s="19"/>
      <c r="P49" s="19"/>
      <c r="Q49" s="19"/>
      <c r="R49" s="19"/>
      <c r="S49" s="19"/>
      <c r="T49" s="19"/>
      <c r="U49" s="23"/>
      <c r="V49" s="72"/>
      <c r="W49" s="24"/>
    </row>
    <row r="50" spans="1:23" x14ac:dyDescent="0.25">
      <c r="A50" s="72"/>
      <c r="B50" s="73"/>
      <c r="C50" s="23"/>
      <c r="D50" s="23"/>
      <c r="E50" s="23"/>
      <c r="F50" s="23"/>
      <c r="G50" s="23"/>
      <c r="H50" s="23"/>
      <c r="I50" s="23"/>
      <c r="J50" s="23"/>
      <c r="K50" s="23"/>
      <c r="L50" s="19"/>
      <c r="M50" s="19"/>
      <c r="N50" s="19"/>
      <c r="O50" s="19"/>
      <c r="P50" s="19"/>
      <c r="Q50" s="19"/>
      <c r="R50" s="19"/>
      <c r="S50" s="19"/>
      <c r="T50" s="19"/>
      <c r="U50" s="23"/>
      <c r="V50" s="72"/>
      <c r="W50" s="24"/>
    </row>
    <row r="51" spans="1:23" x14ac:dyDescent="0.25">
      <c r="A51" s="72"/>
      <c r="B51" s="73"/>
      <c r="C51" s="23"/>
      <c r="D51" s="23"/>
      <c r="E51" s="23"/>
      <c r="F51" s="23"/>
      <c r="G51" s="23"/>
      <c r="H51" s="23"/>
      <c r="I51" s="23"/>
      <c r="J51" s="23"/>
      <c r="K51" s="23"/>
      <c r="L51" s="19"/>
      <c r="M51" s="19"/>
      <c r="N51" s="19"/>
      <c r="O51" s="19"/>
      <c r="P51" s="19"/>
      <c r="Q51" s="19"/>
      <c r="R51" s="19"/>
      <c r="S51" s="19"/>
      <c r="T51" s="19"/>
      <c r="U51" s="23"/>
      <c r="V51" s="72"/>
      <c r="W51" s="24"/>
    </row>
    <row r="52" spans="1:23" x14ac:dyDescent="0.25">
      <c r="A52" s="72"/>
      <c r="B52" s="73"/>
      <c r="C52" s="23"/>
      <c r="D52" s="23"/>
      <c r="E52" s="23"/>
      <c r="F52" s="23"/>
      <c r="G52" s="23"/>
      <c r="H52" s="23"/>
      <c r="I52" s="23"/>
      <c r="J52" s="23"/>
      <c r="K52" s="23"/>
      <c r="L52" s="19"/>
      <c r="M52" s="19"/>
      <c r="N52" s="19"/>
      <c r="O52" s="19"/>
      <c r="P52" s="19"/>
      <c r="Q52" s="19"/>
      <c r="R52" s="19"/>
      <c r="S52" s="19"/>
      <c r="T52" s="19"/>
      <c r="U52" s="23"/>
      <c r="V52" s="72"/>
      <c r="W52" s="24"/>
    </row>
    <row r="53" spans="1:23" x14ac:dyDescent="0.25">
      <c r="A53" s="72"/>
      <c r="B53" s="73"/>
      <c r="C53" s="23"/>
      <c r="D53" s="23"/>
      <c r="E53" s="23"/>
      <c r="F53" s="23"/>
      <c r="G53" s="23"/>
      <c r="H53" s="23"/>
      <c r="I53" s="23"/>
      <c r="J53" s="23"/>
      <c r="K53" s="23"/>
      <c r="L53" s="19"/>
      <c r="M53" s="19"/>
      <c r="N53" s="19"/>
      <c r="O53" s="19"/>
      <c r="P53" s="19"/>
      <c r="Q53" s="19"/>
      <c r="R53" s="19"/>
      <c r="S53" s="19"/>
      <c r="T53" s="19"/>
      <c r="U53" s="23"/>
      <c r="V53" s="72"/>
      <c r="W53" s="24"/>
    </row>
    <row r="54" spans="1:23" x14ac:dyDescent="0.25">
      <c r="A54" s="72"/>
      <c r="B54" s="73"/>
      <c r="C54" s="23"/>
      <c r="D54" s="23"/>
      <c r="E54" s="23"/>
      <c r="F54" s="23"/>
      <c r="G54" s="23"/>
      <c r="H54" s="23"/>
      <c r="I54" s="23"/>
      <c r="J54" s="23"/>
      <c r="K54" s="23"/>
      <c r="L54" s="19"/>
      <c r="M54" s="19"/>
      <c r="N54" s="19"/>
      <c r="O54" s="19"/>
      <c r="P54" s="19"/>
      <c r="Q54" s="19"/>
      <c r="R54" s="19"/>
      <c r="S54" s="19"/>
      <c r="T54" s="19"/>
      <c r="U54" s="23"/>
      <c r="V54" s="72"/>
      <c r="W54" s="24"/>
    </row>
    <row r="55" spans="1:23" x14ac:dyDescent="0.25">
      <c r="A55" s="72"/>
      <c r="B55" s="73"/>
      <c r="C55" s="23"/>
      <c r="D55" s="23"/>
      <c r="E55" s="23"/>
      <c r="F55" s="23"/>
      <c r="G55" s="23"/>
      <c r="H55" s="23"/>
      <c r="I55" s="23"/>
      <c r="J55" s="23"/>
      <c r="K55" s="23"/>
      <c r="L55" s="19"/>
      <c r="M55" s="19"/>
      <c r="N55" s="19"/>
      <c r="O55" s="19"/>
      <c r="P55" s="19"/>
      <c r="Q55" s="19"/>
      <c r="R55" s="19"/>
      <c r="S55" s="19"/>
      <c r="T55" s="19"/>
      <c r="U55" s="23"/>
      <c r="V55" s="72"/>
      <c r="W55" s="24"/>
    </row>
    <row r="56" spans="1:23" x14ac:dyDescent="0.25">
      <c r="A56" s="72"/>
      <c r="B56" s="73"/>
      <c r="C56" s="23"/>
      <c r="D56" s="23"/>
      <c r="E56" s="23"/>
      <c r="F56" s="23"/>
      <c r="G56" s="23"/>
      <c r="H56" s="23"/>
      <c r="I56" s="23"/>
      <c r="J56" s="23"/>
      <c r="K56" s="23"/>
      <c r="L56" s="19"/>
      <c r="M56" s="19"/>
      <c r="N56" s="19"/>
      <c r="O56" s="19"/>
      <c r="P56" s="19"/>
      <c r="Q56" s="19"/>
      <c r="R56" s="19"/>
      <c r="S56" s="19"/>
      <c r="T56" s="19"/>
      <c r="U56" s="23"/>
      <c r="V56" s="72"/>
      <c r="W56" s="24"/>
    </row>
    <row r="57" spans="1:23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19"/>
      <c r="M57" s="19"/>
      <c r="N57" s="19"/>
      <c r="O57" s="19"/>
      <c r="P57" s="19"/>
      <c r="Q57" s="19"/>
      <c r="R57" s="19"/>
      <c r="S57" s="19"/>
      <c r="T57" s="19"/>
      <c r="U57" s="23"/>
      <c r="V57" s="23"/>
      <c r="W57" s="23"/>
    </row>
    <row r="58" spans="1:23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19"/>
      <c r="M58" s="19"/>
      <c r="N58" s="19"/>
      <c r="O58" s="19"/>
      <c r="P58" s="19"/>
      <c r="Q58" s="19"/>
      <c r="R58" s="19"/>
      <c r="S58" s="19"/>
      <c r="T58" s="19"/>
      <c r="U58" s="23"/>
      <c r="V58" s="23"/>
      <c r="W58" s="23"/>
    </row>
    <row r="59" spans="1:23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9"/>
      <c r="M59" s="19"/>
      <c r="N59" s="19"/>
      <c r="O59" s="19"/>
      <c r="P59" s="19"/>
      <c r="Q59" s="19"/>
      <c r="R59" s="19"/>
      <c r="S59" s="19"/>
      <c r="T59" s="19"/>
      <c r="U59" s="23"/>
      <c r="V59" s="23"/>
      <c r="W59" s="23"/>
    </row>
    <row r="60" spans="1:23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23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1:23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1:23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1:23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:23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23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</sheetData>
  <autoFilter ref="V45:W45">
    <sortState ref="V46:W56">
      <sortCondition descending="1" ref="W45"/>
    </sortState>
  </autoFilter>
  <sortState ref="A28:B38">
    <sortCondition descending="1" ref="B28:B38"/>
  </sortState>
  <mergeCells count="88">
    <mergeCell ref="BT6:BT9"/>
    <mergeCell ref="BP21:BS21"/>
    <mergeCell ref="A26:K26"/>
    <mergeCell ref="BK6:BN7"/>
    <mergeCell ref="BO6:BO9"/>
    <mergeCell ref="BP6:BS6"/>
    <mergeCell ref="BP7:BP9"/>
    <mergeCell ref="BQ7:BQ9"/>
    <mergeCell ref="BR7:BR9"/>
    <mergeCell ref="BS7:BS9"/>
    <mergeCell ref="BK8:BK9"/>
    <mergeCell ref="BL8:BN8"/>
    <mergeCell ref="M8:N8"/>
    <mergeCell ref="L8:L9"/>
    <mergeCell ref="BB8:BB9"/>
    <mergeCell ref="BC8:BD8"/>
    <mergeCell ref="BB1:BJ1"/>
    <mergeCell ref="BB2:BJ2"/>
    <mergeCell ref="BB3:BJ3"/>
    <mergeCell ref="AP7:AR7"/>
    <mergeCell ref="L7:N7"/>
    <mergeCell ref="A4:BJ4"/>
    <mergeCell ref="AJ6:BJ6"/>
    <mergeCell ref="BB7:BD7"/>
    <mergeCell ref="BH7:BJ7"/>
    <mergeCell ref="AS7:AU7"/>
    <mergeCell ref="AC1:AI1"/>
    <mergeCell ref="AC2:AI2"/>
    <mergeCell ref="AC3:AI3"/>
    <mergeCell ref="AF7:AF9"/>
    <mergeCell ref="AG7:AG9"/>
    <mergeCell ref="AH7:AH9"/>
    <mergeCell ref="BI8:BJ8"/>
    <mergeCell ref="AT8:AU8"/>
    <mergeCell ref="BH8:BH9"/>
    <mergeCell ref="AS8:AS9"/>
    <mergeCell ref="AV7:AX7"/>
    <mergeCell ref="AV8:AV9"/>
    <mergeCell ref="AW8:AX8"/>
    <mergeCell ref="AY8:AY9"/>
    <mergeCell ref="AZ8:BA8"/>
    <mergeCell ref="AY7:BA7"/>
    <mergeCell ref="BE7:BG7"/>
    <mergeCell ref="BE8:BE9"/>
    <mergeCell ref="BF8:BG8"/>
    <mergeCell ref="AF6:AI6"/>
    <mergeCell ref="AI7:AI9"/>
    <mergeCell ref="AM7:AO7"/>
    <mergeCell ref="AM8:AM9"/>
    <mergeCell ref="AN8:AO8"/>
    <mergeCell ref="AJ8:AJ9"/>
    <mergeCell ref="AK8:AL8"/>
    <mergeCell ref="A27:K27"/>
    <mergeCell ref="F8:F9"/>
    <mergeCell ref="A6:A9"/>
    <mergeCell ref="B6:B9"/>
    <mergeCell ref="A23:K23"/>
    <mergeCell ref="A24:K24"/>
    <mergeCell ref="C7:E7"/>
    <mergeCell ref="G8:H8"/>
    <mergeCell ref="F7:H7"/>
    <mergeCell ref="C8:C9"/>
    <mergeCell ref="D8:E8"/>
    <mergeCell ref="J8:K8"/>
    <mergeCell ref="A25:K25"/>
    <mergeCell ref="X7:Z7"/>
    <mergeCell ref="X8:X9"/>
    <mergeCell ref="Y8:Z8"/>
    <mergeCell ref="AA6:AD7"/>
    <mergeCell ref="AA8:AA9"/>
    <mergeCell ref="C6:Z6"/>
    <mergeCell ref="AB8:AD8"/>
    <mergeCell ref="BU6:BU9"/>
    <mergeCell ref="AQ8:AR8"/>
    <mergeCell ref="AP8:AP9"/>
    <mergeCell ref="I8:I9"/>
    <mergeCell ref="I7:K7"/>
    <mergeCell ref="AE6:AE9"/>
    <mergeCell ref="AJ7:AL7"/>
    <mergeCell ref="O8:O9"/>
    <mergeCell ref="P8:Q8"/>
    <mergeCell ref="R7:T7"/>
    <mergeCell ref="R8:R9"/>
    <mergeCell ref="S8:T8"/>
    <mergeCell ref="O7:Q7"/>
    <mergeCell ref="U7:W7"/>
    <mergeCell ref="V8:W8"/>
    <mergeCell ref="U8:U9"/>
  </mergeCells>
  <pageMargins left="0.25" right="0.25" top="0.75" bottom="0.75" header="0.3" footer="0.3"/>
  <pageSetup paperSize="9" scale="1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ШКОЛЫ</vt:lpstr>
      <vt:lpstr>ШКОЛЫ!Print_Area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2023-11-07T05:46:14Z</dcterms:modified>
</cp:coreProperties>
</file>